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0" windowWidth="7650" windowHeight="8625" activeTab="0"/>
  </bookViews>
  <sheets>
    <sheet name="基本構想基準" sheetId="1" r:id="rId1"/>
    <sheet name="個人" sheetId="2" r:id="rId2"/>
    <sheet name="法人" sheetId="3" r:id="rId3"/>
    <sheet name="集落法人" sheetId="4" r:id="rId4"/>
    <sheet name="畜産" sheetId="5" r:id="rId5"/>
    <sheet name="記入例（個人）" sheetId="6" r:id="rId6"/>
    <sheet name="記入例（法人）" sheetId="7" r:id="rId7"/>
    <sheet name="記入例（集落法人）" sheetId="8" r:id="rId8"/>
  </sheets>
  <definedNames/>
  <calcPr fullCalcOnLoad="1"/>
</workbook>
</file>

<file path=xl/sharedStrings.xml><?xml version="1.0" encoding="utf-8"?>
<sst xmlns="http://schemas.openxmlformats.org/spreadsheetml/2006/main" count="661" uniqueCount="211">
  <si>
    <t>経営規模</t>
  </si>
  <si>
    <t>生産量</t>
  </si>
  <si>
    <t>売上高</t>
  </si>
  <si>
    <t>出荷販売経費</t>
  </si>
  <si>
    <t>単位</t>
  </si>
  <si>
    <t>その他（                ）</t>
  </si>
  <si>
    <t>単収</t>
  </si>
  <si>
    <t>単価</t>
  </si>
  <si>
    <t>売上</t>
  </si>
  <si>
    <t>売上原価</t>
  </si>
  <si>
    <t>期首商製品棚卸高</t>
  </si>
  <si>
    <t>当期商品仕入高</t>
  </si>
  <si>
    <t>当期製品製造原価</t>
  </si>
  <si>
    <t>材料費</t>
  </si>
  <si>
    <t>労務費</t>
  </si>
  <si>
    <t>その他経費</t>
  </si>
  <si>
    <t>期末商製品棚卸高</t>
  </si>
  <si>
    <t>売上総利益</t>
  </si>
  <si>
    <t>販売費・一般管理費</t>
  </si>
  <si>
    <t>役員報酬</t>
  </si>
  <si>
    <t>その他人件費</t>
  </si>
  <si>
    <t>営業利益</t>
  </si>
  <si>
    <t>営業外利益</t>
  </si>
  <si>
    <t>営業外費用</t>
  </si>
  <si>
    <t>経常利益</t>
  </si>
  <si>
    <t>税引前当期利益</t>
  </si>
  <si>
    <t>法人税等充当額</t>
  </si>
  <si>
    <t>税引後当期利益</t>
  </si>
  <si>
    <t>賃借料</t>
  </si>
  <si>
    <t xml:space="preserve"> </t>
  </si>
  <si>
    <t xml:space="preserve"> </t>
  </si>
  <si>
    <t xml:space="preserve"> </t>
  </si>
  <si>
    <t xml:space="preserve"> </t>
  </si>
  <si>
    <t xml:space="preserve"> </t>
  </si>
  <si>
    <t xml:space="preserve"> </t>
  </si>
  <si>
    <t>（品目）</t>
  </si>
  <si>
    <t>①　税引後当期利益</t>
  </si>
  <si>
    <t>③　主たる従事者の給料</t>
  </si>
  <si>
    <t xml:space="preserve"> </t>
  </si>
  <si>
    <t xml:space="preserve"> </t>
  </si>
  <si>
    <t xml:space="preserve"> </t>
  </si>
  <si>
    <t xml:space="preserve"> </t>
  </si>
  <si>
    <t xml:space="preserve"> </t>
  </si>
  <si>
    <t xml:space="preserve"> </t>
  </si>
  <si>
    <t xml:space="preserve"> </t>
  </si>
  <si>
    <t>（単位：千円）</t>
  </si>
  <si>
    <t>繁殖牛</t>
  </si>
  <si>
    <t>ｔ/年</t>
  </si>
  <si>
    <t>円/kg</t>
  </si>
  <si>
    <t>飼養繁殖頭数</t>
  </si>
  <si>
    <t>頭数</t>
  </si>
  <si>
    <t>飼養育成牛頭数</t>
  </si>
  <si>
    <t>子牛出荷頭数</t>
  </si>
  <si>
    <t>出荷頭数/年</t>
  </si>
  <si>
    <t>子牛販売単価 （税込）</t>
  </si>
  <si>
    <t>円/頭</t>
  </si>
  <si>
    <t>肥育牛</t>
  </si>
  <si>
    <t>飼養肥育頭数</t>
  </si>
  <si>
    <t>肥育牛出荷頭数</t>
  </si>
  <si>
    <t>肥育牛販売単価（税込）</t>
  </si>
  <si>
    <t>飼養経産牛頭数</t>
  </si>
  <si>
    <t>経産牛1頭あたり乳量</t>
  </si>
  <si>
    <t>kg/頭・年</t>
  </si>
  <si>
    <t>乳価（税込）</t>
  </si>
  <si>
    <t>月平均肥育豚飼養頭数</t>
  </si>
  <si>
    <t>肉豚出荷頭数</t>
  </si>
  <si>
    <t>肉豚販売単価（税込）</t>
  </si>
  <si>
    <t>採卵鶏</t>
  </si>
  <si>
    <t>月平均採卵鶏飼養羽数</t>
  </si>
  <si>
    <t>羽数</t>
  </si>
  <si>
    <t>鶏卵年間生産量</t>
  </si>
  <si>
    <t>鶏卵単価（税込）</t>
  </si>
  <si>
    <t>年間出荷羽数</t>
  </si>
  <si>
    <t>羽数/年</t>
  </si>
  <si>
    <t>ブロイラー単価（税込）</t>
  </si>
  <si>
    <t>円/羽</t>
  </si>
  <si>
    <t>販売金額</t>
  </si>
  <si>
    <t>家事消費金額</t>
  </si>
  <si>
    <t>雑収入</t>
  </si>
  <si>
    <t>収入計【1～3の計】</t>
  </si>
  <si>
    <t>租税公課</t>
  </si>
  <si>
    <t>種苗費</t>
  </si>
  <si>
    <t>素畜費</t>
  </si>
  <si>
    <t>肥料費</t>
  </si>
  <si>
    <t>飼料費</t>
  </si>
  <si>
    <t>農具費</t>
  </si>
  <si>
    <t>農薬衛生費</t>
  </si>
  <si>
    <t>諸材料費</t>
  </si>
  <si>
    <t>修繕費</t>
  </si>
  <si>
    <t>動力光熱費</t>
  </si>
  <si>
    <t>作業用衣料費</t>
  </si>
  <si>
    <t>農業共済掛金</t>
  </si>
  <si>
    <t>減価償却費</t>
  </si>
  <si>
    <t>荷造運賃手数料</t>
  </si>
  <si>
    <t>雇人費</t>
  </si>
  <si>
    <t>利子割引料</t>
  </si>
  <si>
    <t>地代・賃借料</t>
  </si>
  <si>
    <t>土地改良費</t>
  </si>
  <si>
    <t>雑費</t>
  </si>
  <si>
    <t>育成費用</t>
  </si>
  <si>
    <t>差引金額【7－35】</t>
  </si>
  <si>
    <t>経営類型</t>
  </si>
  <si>
    <t>経営改善計画書　添付様式：畜産経営</t>
  </si>
  <si>
    <t>収　入</t>
  </si>
  <si>
    <t>経　費</t>
  </si>
  <si>
    <t>販売金額計</t>
  </si>
  <si>
    <t>現状年</t>
  </si>
  <si>
    <t>目標年</t>
  </si>
  <si>
    <r>
      <t xml:space="preserve">項　　目
</t>
    </r>
    <r>
      <rPr>
        <sz val="10"/>
        <rFont val="ＭＳ Ｐゴシック"/>
        <family val="3"/>
      </rPr>
      <t>（右は，青色申告１頁　損益計算書の番号）</t>
    </r>
  </si>
  <si>
    <t>経費計【（8～30の計）－34】</t>
  </si>
  <si>
    <t>↑</t>
  </si>
  <si>
    <t>この太枠内の数字が　４,０００千円以上となること</t>
  </si>
  <si>
    <t>内　容</t>
  </si>
  <si>
    <t>酪　農</t>
  </si>
  <si>
    <t>養　豚</t>
  </si>
  <si>
    <t>ブロイラー</t>
  </si>
  <si>
    <t>安芸高田市農業経営基盤強化促進基本構想の考え方</t>
  </si>
  <si>
    <t>（認定審査関係機関手持ち資料）</t>
  </si>
  <si>
    <t>年間所得目標４００万円以上，年間総労働時間２０００時間以内</t>
  </si>
  <si>
    <t>年間所得の考え方</t>
  </si>
  <si>
    <t>（個人経営の場合）</t>
  </si>
  <si>
    <t>収入計から経費計を差し引いた，差引金額（専従者給与及び青色申告特別控除前）</t>
  </si>
  <si>
    <t>（集落法人の場合）</t>
  </si>
  <si>
    <t>（担い手型法人，企業参入法人の場合）</t>
  </si>
  <si>
    <t>（「青色申告決算書１頁 損益計算書」における３６番の「差引金額」）</t>
  </si>
  <si>
    <t>水稲</t>
  </si>
  <si>
    <t>酪農</t>
  </si>
  <si>
    <t>繁殖牛</t>
  </si>
  <si>
    <t>千円</t>
  </si>
  <si>
    <t>頭</t>
  </si>
  <si>
    <t>kg/頭</t>
  </si>
  <si>
    <t>子牛頭数</t>
  </si>
  <si>
    <t>2a×4回転</t>
  </si>
  <si>
    <t>↑</t>
  </si>
  <si>
    <t>(うち減価償却費）</t>
  </si>
  <si>
    <t>（うち減価償却費）</t>
  </si>
  <si>
    <t>経営規模（ha）</t>
  </si>
  <si>
    <t>単収（kg/10a）</t>
  </si>
  <si>
    <t>生産量（ｔ）</t>
  </si>
  <si>
    <t>単価（円/kg）</t>
  </si>
  <si>
    <t>売上高（千円）</t>
  </si>
  <si>
    <t>（うち支払利息）</t>
  </si>
  <si>
    <t>ﾁﾝｹﾞﾝｻｲ</t>
  </si>
  <si>
    <t>経営規模(a）</t>
  </si>
  <si>
    <t>単収（t/10a）</t>
  </si>
  <si>
    <t>②　主たる従事者の役員報酬</t>
  </si>
  <si>
    <t>経産牛頭数</t>
  </si>
  <si>
    <t>kg</t>
  </si>
  <si>
    <t>ａ</t>
  </si>
  <si>
    <t>ﾁﾝｹﾞﾝｻｲ</t>
  </si>
  <si>
    <t>ｔ</t>
  </si>
  <si>
    <t>↑</t>
  </si>
  <si>
    <t>（ハウス）</t>
  </si>
  <si>
    <t>（ハウス）</t>
  </si>
  <si>
    <t>⑤　主たる従事者の地代</t>
  </si>
  <si>
    <t>①～⑤の合計</t>
  </si>
  <si>
    <t>④　主たる従事者の水・畦畔管理料</t>
  </si>
  <si>
    <r>
      <t>【記入例】</t>
    </r>
    <r>
      <rPr>
        <b/>
        <sz val="14"/>
        <rFont val="HG創英角ﾎﾟｯﾌﾟ体"/>
        <family val="3"/>
      </rPr>
      <t>　</t>
    </r>
    <r>
      <rPr>
        <b/>
        <sz val="14"/>
        <rFont val="ＭＳ Ｐゴシック"/>
        <family val="3"/>
      </rPr>
      <t>農業経営改善計画認定申請書　添付様式：法人（集落法人）</t>
    </r>
  </si>
  <si>
    <r>
      <t>【記入例】</t>
    </r>
    <r>
      <rPr>
        <b/>
        <sz val="14"/>
        <rFont val="HG創英角ﾎﾟｯﾌﾟ体"/>
        <family val="3"/>
      </rPr>
      <t>　</t>
    </r>
    <r>
      <rPr>
        <b/>
        <sz val="14"/>
        <rFont val="ＭＳ Ｐゴシック"/>
        <family val="3"/>
      </rPr>
      <t>農業経営改善計画認定申請書　添付様式：法人（担い手型法人，企業参入法人）</t>
    </r>
  </si>
  <si>
    <t>添付様式：個人</t>
  </si>
  <si>
    <r>
      <t>【記入例】</t>
    </r>
    <r>
      <rPr>
        <b/>
        <sz val="14"/>
        <rFont val="HG創英角ﾎﾟｯﾌﾟ体"/>
        <family val="3"/>
      </rPr>
      <t>　</t>
    </r>
  </si>
  <si>
    <t>農業経営改善計画認定申請書</t>
  </si>
  <si>
    <r>
      <t>その他収入（</t>
    </r>
    <r>
      <rPr>
        <sz val="11"/>
        <color indexed="10"/>
        <rFont val="HGS創英角ﾎﾟｯﾌﾟ体"/>
        <family val="3"/>
      </rPr>
      <t xml:space="preserve"> 　　　</t>
    </r>
    <r>
      <rPr>
        <sz val="11"/>
        <rFont val="ＭＳ Ｐゴシック"/>
        <family val="3"/>
      </rPr>
      <t>）</t>
    </r>
  </si>
  <si>
    <t>＋主たる従事者の水・畦畔管理料＋主たる従事者の地代</t>
  </si>
  <si>
    <t>税引後当期利益＋主たる従事者の役員報酬＋主たる従事者の給料</t>
  </si>
  <si>
    <t>その他収入（                ）</t>
  </si>
  <si>
    <t>農業経営改善計画認定申請書　添付様式：個人</t>
  </si>
  <si>
    <t>農業経営改善計画認定申請書　添付様式：法人（担い手型法人，企業参入法人）</t>
  </si>
  <si>
    <t>農業経営改善計画認定申請書　添付様式：法人（集落法人）</t>
  </si>
  <si>
    <t>kg/10a</t>
  </si>
  <si>
    <t>ｔ/10a</t>
  </si>
  <si>
    <t>（ハウス）</t>
  </si>
  <si>
    <t xml:space="preserve"> </t>
  </si>
  <si>
    <t>記入</t>
  </si>
  <si>
    <t>Ｂ÷Ａ×10</t>
  </si>
  <si>
    <t>Ｃ×1000÷Ｂ</t>
  </si>
  <si>
    <t>計算方法</t>
  </si>
  <si>
    <t>中間年</t>
  </si>
  <si>
    <t>各品目のＣの計</t>
  </si>
  <si>
    <t>Ａ</t>
  </si>
  <si>
    <t>Ｂ</t>
  </si>
  <si>
    <t>Ｃ</t>
  </si>
  <si>
    <t>Ｂ×1000÷Ａ</t>
  </si>
  <si>
    <t>Ｃ÷Ｂ</t>
  </si>
  <si>
    <t>Ｂ÷Ａ(2a）×10</t>
  </si>
  <si>
    <t>（単位によって異なる）</t>
  </si>
  <si>
    <t>30年実績</t>
  </si>
  <si>
    <t>（　　　）</t>
  </si>
  <si>
    <t>（　　　）</t>
  </si>
  <si>
    <t>　単位</t>
  </si>
  <si>
    <t>（　　　）</t>
  </si>
  <si>
    <t>（　　　）</t>
  </si>
  <si>
    <t>売上　　　　　　　　　　　　　　　　　　単位</t>
  </si>
  <si>
    <t>29年実績</t>
  </si>
  <si>
    <t>令和元年見込</t>
  </si>
  <si>
    <t>令和4年計画</t>
  </si>
  <si>
    <r>
      <t>令和6</t>
    </r>
    <r>
      <rPr>
        <sz val="11"/>
        <rFont val="ＭＳ Ｐゴシック"/>
        <family val="3"/>
      </rPr>
      <t>年計画</t>
    </r>
  </si>
  <si>
    <t>令和元年見込</t>
  </si>
  <si>
    <t>令和2年計画</t>
  </si>
  <si>
    <t>令和3年計画</t>
  </si>
  <si>
    <t>令和5年計画</t>
  </si>
  <si>
    <t>令和6年計画</t>
  </si>
  <si>
    <r>
      <t>令和元</t>
    </r>
    <r>
      <rPr>
        <sz val="11"/>
        <rFont val="ＭＳ Ｐゴシック"/>
        <family val="3"/>
      </rPr>
      <t>年見込
現状年</t>
    </r>
  </si>
  <si>
    <r>
      <t>令和6</t>
    </r>
    <r>
      <rPr>
        <sz val="11"/>
        <rFont val="ＭＳ Ｐゴシック"/>
        <family val="3"/>
      </rPr>
      <t>年計画
目標年</t>
    </r>
  </si>
  <si>
    <t>売上　　　　　　　　　　　　　　　　　　</t>
  </si>
  <si>
    <t>単位</t>
  </si>
  <si>
    <t>※主たる従事者は経営権を有する者（役員が基本であるが、従業員が経営権を有しているとみなせる場合は当該従業員を含めることができる）</t>
  </si>
  <si>
    <t>（）</t>
  </si>
  <si>
    <t>（）</t>
  </si>
  <si>
    <t>※主たる従事者は経営権を有する者（役員が基本であるが、従業員が経営権を有しているとみなせる場合は当該従業員を含めることができる）</t>
  </si>
  <si>
    <t>①～③の合計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</si>
</sst>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 numFmtId="178" formatCode="#,##0.0;[Red]\-#,##0.0"/>
    <numFmt numFmtId="179" formatCode="0.0000000"/>
    <numFmt numFmtId="180" formatCode="0.000000"/>
    <numFmt numFmtId="181" formatCode="0.00000"/>
    <numFmt numFmtId="182" formatCode="0.0000"/>
    <numFmt numFmtId="183" formatCode="0.000"/>
    <numFmt numFmtId="184" formatCode="0.0"/>
  </numFmts>
  <fonts count="5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1"/>
      <color indexed="10"/>
      <name val="ＭＳ Ｐゴシック"/>
      <family val="3"/>
    </font>
    <font>
      <b/>
      <sz val="11"/>
      <name val="ＭＳ Ｐゴシック"/>
      <family val="3"/>
    </font>
    <font>
      <b/>
      <sz val="14"/>
      <name val="ＭＳ Ｐゴシック"/>
      <family val="3"/>
    </font>
    <font>
      <b/>
      <sz val="10"/>
      <name val="ＭＳ Ｐゴシック"/>
      <family val="3"/>
    </font>
    <font>
      <sz val="12"/>
      <color indexed="10"/>
      <name val="HGS創英角ﾎﾟｯﾌﾟ体"/>
      <family val="3"/>
    </font>
    <font>
      <sz val="14"/>
      <color indexed="10"/>
      <name val="HGS創英角ﾎﾟｯﾌﾟ体"/>
      <family val="3"/>
    </font>
    <font>
      <sz val="14"/>
      <color indexed="12"/>
      <name val="HGS創英角ﾎﾟｯﾌﾟ体"/>
      <family val="3"/>
    </font>
    <font>
      <sz val="11"/>
      <color indexed="10"/>
      <name val="HGS創英角ﾎﾟｯﾌﾟ体"/>
      <family val="3"/>
    </font>
    <font>
      <sz val="10"/>
      <color indexed="10"/>
      <name val="HGS創英角ﾎﾟｯﾌﾟ体"/>
      <family val="3"/>
    </font>
    <font>
      <b/>
      <sz val="14"/>
      <name val="HG創英角ﾎﾟｯﾌﾟ体"/>
      <family val="3"/>
    </font>
    <font>
      <b/>
      <sz val="16"/>
      <name val="HGS創英角ﾎﾟｯﾌﾟ体"/>
      <family val="3"/>
    </font>
    <font>
      <u val="single"/>
      <sz val="12"/>
      <name val="HGPｺﾞｼｯｸE"/>
      <family val="3"/>
    </font>
    <font>
      <sz val="9"/>
      <color indexed="10"/>
      <name val="HGS創英角ﾎﾟｯﾌﾟ体"/>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style="thin"/>
      <top style="thin"/>
      <bottom style="hair">
        <color indexed="23"/>
      </bottom>
    </border>
    <border>
      <left style="thin"/>
      <right style="thin"/>
      <top style="hair">
        <color indexed="23"/>
      </top>
      <bottom style="hair">
        <color indexed="23"/>
      </bottom>
    </border>
    <border>
      <left style="thin"/>
      <right style="thin"/>
      <top style="hair">
        <color indexed="23"/>
      </top>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hair"/>
      <right style="thin"/>
      <top style="thin"/>
      <bottom style="dotted"/>
    </border>
    <border>
      <left style="hair"/>
      <right style="thin"/>
      <top style="dotted"/>
      <bottom style="dotted"/>
    </border>
    <border>
      <left style="hair"/>
      <right style="thin"/>
      <top style="dotted"/>
      <bottom style="thin"/>
    </border>
    <border>
      <left style="hair"/>
      <right style="thin"/>
      <top style="thin"/>
      <bottom style="thin"/>
    </border>
    <border>
      <left style="thin"/>
      <right style="hair"/>
      <top style="thin"/>
      <bottom style="thin"/>
    </border>
    <border>
      <left style="thin"/>
      <right style="hair"/>
      <top style="thin"/>
      <bottom style="hair">
        <color indexed="23"/>
      </bottom>
    </border>
    <border>
      <left style="hair"/>
      <right style="thin"/>
      <top style="thin"/>
      <bottom style="hair">
        <color indexed="23"/>
      </bottom>
    </border>
    <border>
      <left style="thin"/>
      <right style="hair"/>
      <top style="hair">
        <color indexed="23"/>
      </top>
      <bottom style="hair">
        <color indexed="23"/>
      </bottom>
    </border>
    <border>
      <left style="hair"/>
      <right style="thin"/>
      <top style="hair">
        <color indexed="23"/>
      </top>
      <bottom style="hair">
        <color indexed="23"/>
      </bottom>
    </border>
    <border>
      <left style="thin"/>
      <right style="hair"/>
      <top style="hair">
        <color indexed="23"/>
      </top>
      <bottom style="thin"/>
    </border>
    <border>
      <left style="hair"/>
      <right style="thin"/>
      <top style="hair">
        <color indexed="23"/>
      </top>
      <bottom style="thin"/>
    </border>
    <border>
      <left style="thin"/>
      <right style="thin"/>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style="hair">
        <color indexed="55"/>
      </right>
      <top style="thin"/>
      <bottom>
        <color indexed="63"/>
      </bottom>
    </border>
    <border>
      <left style="hair">
        <color indexed="55"/>
      </left>
      <right style="thin"/>
      <top style="thin"/>
      <bottom>
        <color indexed="63"/>
      </bottom>
    </border>
    <border>
      <left>
        <color indexed="63"/>
      </left>
      <right style="hair">
        <color indexed="55"/>
      </right>
      <top>
        <color indexed="63"/>
      </top>
      <bottom style="thin"/>
    </border>
    <border>
      <left style="hair">
        <color indexed="55"/>
      </left>
      <right style="thin"/>
      <top>
        <color indexed="63"/>
      </top>
      <bottom style="thin"/>
    </border>
    <border>
      <left style="hair">
        <color indexed="55"/>
      </left>
      <right style="thin"/>
      <top style="thin"/>
      <bottom style="thin"/>
    </border>
    <border>
      <left style="hair">
        <color indexed="55"/>
      </left>
      <right style="thin"/>
      <top style="thin"/>
      <bottom style="dotted"/>
    </border>
    <border>
      <left>
        <color indexed="63"/>
      </left>
      <right style="hair">
        <color indexed="55"/>
      </right>
      <top>
        <color indexed="63"/>
      </top>
      <bottom>
        <color indexed="63"/>
      </bottom>
    </border>
    <border>
      <left style="hair">
        <color indexed="55"/>
      </left>
      <right style="thin"/>
      <top style="dotted"/>
      <bottom style="dotted"/>
    </border>
    <border>
      <left>
        <color indexed="63"/>
      </left>
      <right style="hair">
        <color indexed="55"/>
      </right>
      <top>
        <color indexed="63"/>
      </top>
      <bottom style="dotted"/>
    </border>
    <border>
      <left>
        <color indexed="63"/>
      </left>
      <right style="hair">
        <color indexed="55"/>
      </right>
      <top style="dotted"/>
      <bottom style="thin"/>
    </border>
    <border>
      <left style="hair">
        <color indexed="55"/>
      </left>
      <right style="thin"/>
      <top style="dotted"/>
      <bottom style="thin"/>
    </border>
    <border>
      <left style="hair">
        <color indexed="55"/>
      </left>
      <right>
        <color indexed="63"/>
      </right>
      <top>
        <color indexed="63"/>
      </top>
      <bottom>
        <color indexed="63"/>
      </bottom>
    </border>
    <border>
      <left>
        <color indexed="63"/>
      </left>
      <right style="hair">
        <color indexed="55"/>
      </right>
      <top style="thin"/>
      <bottom style="dotted"/>
    </border>
    <border>
      <left>
        <color indexed="63"/>
      </left>
      <right style="hair">
        <color indexed="55"/>
      </right>
      <top style="dotted"/>
      <bottom style="dotted"/>
    </border>
    <border>
      <left>
        <color indexed="63"/>
      </left>
      <right style="hair">
        <color indexed="55"/>
      </right>
      <top style="thin"/>
      <bottom style="thin"/>
    </border>
    <border>
      <left style="thick"/>
      <right style="thick"/>
      <top style="thick"/>
      <bottom style="thick"/>
    </border>
    <border>
      <left style="thin"/>
      <right style="hair"/>
      <top style="dotted"/>
      <bottom style="thin"/>
    </border>
    <border>
      <left style="hair"/>
      <right style="hair"/>
      <top style="dotted"/>
      <bottom style="thin"/>
    </border>
    <border>
      <left>
        <color indexed="63"/>
      </left>
      <right style="hair"/>
      <top style="thin"/>
      <bottom style="thin"/>
    </border>
    <border>
      <left style="thin"/>
      <right style="hair"/>
      <top style="dotted"/>
      <bottom style="dotted"/>
    </border>
    <border>
      <left style="hair"/>
      <right style="hair"/>
      <top style="dotted"/>
      <bottom style="dotted"/>
    </border>
    <border>
      <left style="thin"/>
      <right style="hair"/>
      <top style="thin"/>
      <bottom style="dotted"/>
    </border>
    <border>
      <left style="hair"/>
      <right style="hair"/>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271">
    <xf numFmtId="0" fontId="0" fillId="0" borderId="0" xfId="0" applyAlignment="1">
      <alignment/>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1" xfId="0" applyFont="1" applyFill="1"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0" xfId="0" applyAlignment="1">
      <alignment vertical="center"/>
    </xf>
    <xf numFmtId="0" fontId="4" fillId="0" borderId="0" xfId="0" applyFont="1" applyAlignment="1">
      <alignment vertical="center"/>
    </xf>
    <xf numFmtId="0" fontId="0" fillId="33" borderId="0" xfId="0" applyFill="1" applyBorder="1" applyAlignment="1">
      <alignment vertical="center"/>
    </xf>
    <xf numFmtId="0" fontId="0" fillId="33" borderId="24" xfId="0" applyFill="1"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21" xfId="0" applyFill="1" applyBorder="1" applyAlignment="1">
      <alignment vertical="center"/>
    </xf>
    <xf numFmtId="0" fontId="0" fillId="0" borderId="12" xfId="0" applyFill="1" applyBorder="1" applyAlignment="1">
      <alignment vertical="center"/>
    </xf>
    <xf numFmtId="0" fontId="0" fillId="0" borderId="12" xfId="0" applyBorder="1" applyAlignment="1">
      <alignment vertical="center"/>
    </xf>
    <xf numFmtId="0" fontId="0" fillId="0" borderId="23" xfId="0" applyFill="1" applyBorder="1" applyAlignment="1">
      <alignment vertical="center"/>
    </xf>
    <xf numFmtId="0" fontId="0" fillId="0" borderId="11" xfId="0" applyBorder="1" applyAlignment="1">
      <alignment vertical="center"/>
    </xf>
    <xf numFmtId="0" fontId="7" fillId="0" borderId="0" xfId="0" applyFont="1" applyBorder="1" applyAlignment="1">
      <alignment vertical="center"/>
    </xf>
    <xf numFmtId="0" fontId="0" fillId="33" borderId="15" xfId="0" applyFont="1" applyFill="1" applyBorder="1" applyAlignment="1">
      <alignment vertical="center"/>
    </xf>
    <xf numFmtId="0" fontId="0" fillId="0" borderId="0" xfId="0"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33" borderId="12" xfId="0" applyFill="1" applyBorder="1" applyAlignment="1">
      <alignment horizontal="center" vertical="center"/>
    </xf>
    <xf numFmtId="0" fontId="0" fillId="0" borderId="28" xfId="0" applyBorder="1" applyAlignment="1">
      <alignment vertical="center"/>
    </xf>
    <xf numFmtId="0" fontId="0" fillId="0" borderId="25" xfId="0" applyFill="1" applyBorder="1" applyAlignment="1">
      <alignment vertical="center"/>
    </xf>
    <xf numFmtId="0" fontId="0" fillId="0" borderId="29" xfId="0" applyBorder="1" applyAlignment="1">
      <alignment vertical="center"/>
    </xf>
    <xf numFmtId="0" fontId="0" fillId="0" borderId="26" xfId="0" applyFill="1" applyBorder="1" applyAlignment="1">
      <alignment vertical="center"/>
    </xf>
    <xf numFmtId="0" fontId="0" fillId="0" borderId="30" xfId="0" applyBorder="1" applyAlignment="1">
      <alignment vertical="center"/>
    </xf>
    <xf numFmtId="0" fontId="0" fillId="0" borderId="27" xfId="0" applyFill="1" applyBorder="1" applyAlignment="1">
      <alignment vertical="center"/>
    </xf>
    <xf numFmtId="0" fontId="8" fillId="33" borderId="21" xfId="0" applyFont="1" applyFill="1" applyBorder="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23" xfId="0" applyFont="1" applyFill="1" applyBorder="1" applyAlignment="1">
      <alignment horizontal="center" vertical="center"/>
    </xf>
    <xf numFmtId="38" fontId="0" fillId="0" borderId="31" xfId="49" applyFont="1" applyBorder="1" applyAlignment="1">
      <alignment horizontal="right" vertical="center"/>
    </xf>
    <xf numFmtId="38" fontId="0" fillId="0" borderId="32" xfId="49" applyFont="1" applyBorder="1" applyAlignment="1">
      <alignment horizontal="right" vertical="center"/>
    </xf>
    <xf numFmtId="38" fontId="0" fillId="0" borderId="33" xfId="49" applyFont="1" applyBorder="1" applyAlignment="1">
      <alignment horizontal="righ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8"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0" borderId="0" xfId="0" applyFont="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41"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left" vertical="center" indent="1"/>
    </xf>
    <xf numFmtId="0" fontId="0" fillId="33" borderId="43" xfId="0" applyFont="1" applyFill="1" applyBorder="1" applyAlignment="1">
      <alignment horizontal="center" vertical="center"/>
    </xf>
    <xf numFmtId="0" fontId="0" fillId="33" borderId="44" xfId="0" applyFont="1" applyFill="1" applyBorder="1" applyAlignment="1">
      <alignment horizontal="left" vertical="center" indent="1"/>
    </xf>
    <xf numFmtId="0" fontId="0" fillId="33" borderId="45" xfId="0" applyFont="1" applyFill="1" applyBorder="1" applyAlignment="1">
      <alignment horizontal="center" vertical="center"/>
    </xf>
    <xf numFmtId="0" fontId="0" fillId="33" borderId="46" xfId="0" applyFont="1" applyFill="1" applyBorder="1" applyAlignment="1">
      <alignment horizontal="left" vertical="center" indent="1"/>
    </xf>
    <xf numFmtId="0" fontId="0" fillId="33" borderId="47"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indent="1"/>
    </xf>
    <xf numFmtId="0" fontId="8" fillId="0" borderId="0" xfId="0" applyFont="1" applyAlignment="1">
      <alignment vertical="center"/>
    </xf>
    <xf numFmtId="38" fontId="12" fillId="0" borderId="25" xfId="49" applyFont="1" applyBorder="1" applyAlignment="1">
      <alignment vertical="center"/>
    </xf>
    <xf numFmtId="38" fontId="12" fillId="0" borderId="26" xfId="49" applyFont="1" applyBorder="1" applyAlignment="1">
      <alignment vertical="center"/>
    </xf>
    <xf numFmtId="38" fontId="12" fillId="0" borderId="27" xfId="49" applyFont="1" applyBorder="1" applyAlignment="1">
      <alignment vertical="center"/>
    </xf>
    <xf numFmtId="38" fontId="12" fillId="0" borderId="23" xfId="49" applyFont="1" applyBorder="1" applyAlignment="1">
      <alignment vertical="center"/>
    </xf>
    <xf numFmtId="38" fontId="13" fillId="0" borderId="26" xfId="49" applyFont="1" applyBorder="1" applyAlignment="1">
      <alignment vertical="center"/>
    </xf>
    <xf numFmtId="0" fontId="12" fillId="0" borderId="23" xfId="0" applyFont="1" applyFill="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19" xfId="0" applyFont="1" applyBorder="1" applyAlignment="1">
      <alignment vertical="center"/>
    </xf>
    <xf numFmtId="38" fontId="12" fillId="0" borderId="30" xfId="49" applyFont="1" applyBorder="1" applyAlignment="1">
      <alignment vertical="center"/>
    </xf>
    <xf numFmtId="38" fontId="12" fillId="0" borderId="28" xfId="49" applyFont="1" applyBorder="1" applyAlignment="1">
      <alignment vertical="center"/>
    </xf>
    <xf numFmtId="38" fontId="12" fillId="0" borderId="29" xfId="49" applyFont="1" applyBorder="1" applyAlignment="1">
      <alignment vertical="center"/>
    </xf>
    <xf numFmtId="38" fontId="12" fillId="0" borderId="27" xfId="49" applyFont="1" applyFill="1" applyBorder="1" applyAlignment="1">
      <alignment vertical="center"/>
    </xf>
    <xf numFmtId="38" fontId="11" fillId="0" borderId="29" xfId="49" applyFont="1" applyBorder="1" applyAlignment="1">
      <alignment vertical="center"/>
    </xf>
    <xf numFmtId="38" fontId="14" fillId="0" borderId="28" xfId="49" applyFont="1" applyBorder="1" applyAlignment="1">
      <alignment horizontal="center" vertical="center"/>
    </xf>
    <xf numFmtId="38" fontId="12" fillId="0" borderId="23" xfId="49" applyFont="1" applyFill="1" applyBorder="1" applyAlignment="1">
      <alignment vertical="center"/>
    </xf>
    <xf numFmtId="38" fontId="12" fillId="0" borderId="25" xfId="49" applyFont="1" applyFill="1" applyBorder="1" applyAlignment="1">
      <alignment vertical="center"/>
    </xf>
    <xf numFmtId="38" fontId="12" fillId="0" borderId="26" xfId="49" applyFont="1" applyFill="1" applyBorder="1" applyAlignment="1">
      <alignment vertical="center"/>
    </xf>
    <xf numFmtId="38" fontId="12" fillId="0" borderId="19" xfId="49" applyFont="1" applyBorder="1" applyAlignment="1">
      <alignment vertical="center"/>
    </xf>
    <xf numFmtId="38" fontId="12" fillId="0" borderId="12" xfId="49" applyFont="1" applyFill="1" applyBorder="1" applyAlignment="1">
      <alignment vertical="center"/>
    </xf>
    <xf numFmtId="38" fontId="12" fillId="0" borderId="12" xfId="49" applyFont="1" applyBorder="1" applyAlignment="1">
      <alignment vertical="center"/>
    </xf>
    <xf numFmtId="38" fontId="12" fillId="0" borderId="0" xfId="49" applyFont="1" applyAlignment="1">
      <alignment vertical="center"/>
    </xf>
    <xf numFmtId="38" fontId="12" fillId="0" borderId="11" xfId="49" applyFont="1" applyBorder="1" applyAlignment="1">
      <alignment vertical="center"/>
    </xf>
    <xf numFmtId="38" fontId="12" fillId="0" borderId="21" xfId="49" applyFont="1" applyFill="1" applyBorder="1" applyAlignment="1">
      <alignment vertical="center"/>
    </xf>
    <xf numFmtId="38" fontId="14" fillId="0" borderId="25" xfId="49" applyFont="1" applyFill="1" applyBorder="1" applyAlignment="1">
      <alignment horizontal="center" vertical="center"/>
    </xf>
    <xf numFmtId="178" fontId="12" fillId="0" borderId="29" xfId="49" applyNumberFormat="1" applyFont="1" applyBorder="1" applyAlignment="1">
      <alignment vertical="center"/>
    </xf>
    <xf numFmtId="178" fontId="12" fillId="0" borderId="26" xfId="49" applyNumberFormat="1" applyFont="1" applyFill="1" applyBorder="1" applyAlignment="1">
      <alignment vertical="center"/>
    </xf>
    <xf numFmtId="0" fontId="17" fillId="0" borderId="0" xfId="0" applyFont="1" applyAlignment="1">
      <alignment vertical="center"/>
    </xf>
    <xf numFmtId="38" fontId="0" fillId="0" borderId="0" xfId="0" applyNumberFormat="1" applyAlignment="1">
      <alignment vertical="center"/>
    </xf>
    <xf numFmtId="0" fontId="18" fillId="0" borderId="0" xfId="0" applyFont="1" applyAlignment="1">
      <alignment horizontal="right" vertical="center"/>
    </xf>
    <xf numFmtId="38" fontId="12" fillId="0" borderId="48" xfId="49" applyFont="1" applyBorder="1" applyAlignment="1">
      <alignment vertical="center"/>
    </xf>
    <xf numFmtId="0" fontId="0" fillId="0" borderId="10" xfId="0" applyFill="1" applyBorder="1" applyAlignment="1">
      <alignment vertical="center"/>
    </xf>
    <xf numFmtId="0" fontId="0" fillId="0" borderId="14" xfId="0" applyFill="1" applyBorder="1" applyAlignment="1">
      <alignment vertical="center"/>
    </xf>
    <xf numFmtId="0" fontId="0" fillId="0" borderId="18"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22" xfId="0" applyFill="1" applyBorder="1" applyAlignment="1">
      <alignment vertical="center"/>
    </xf>
    <xf numFmtId="0" fontId="0" fillId="0" borderId="13" xfId="0" applyFill="1" applyBorder="1" applyAlignment="1">
      <alignment vertical="center"/>
    </xf>
    <xf numFmtId="0" fontId="0" fillId="0" borderId="11" xfId="0" applyFill="1" applyBorder="1" applyAlignment="1">
      <alignment vertical="center"/>
    </xf>
    <xf numFmtId="0" fontId="0" fillId="0" borderId="15" xfId="0" applyFill="1" applyBorder="1" applyAlignment="1">
      <alignment vertical="center"/>
    </xf>
    <xf numFmtId="0" fontId="11" fillId="0" borderId="24" xfId="0" applyFont="1" applyFill="1" applyBorder="1" applyAlignment="1">
      <alignment horizontal="center" vertical="center"/>
    </xf>
    <xf numFmtId="0" fontId="0" fillId="0" borderId="49" xfId="0" applyFill="1" applyBorder="1" applyAlignment="1">
      <alignment vertical="center"/>
    </xf>
    <xf numFmtId="0" fontId="11" fillId="0" borderId="50" xfId="0" applyFont="1" applyFill="1" applyBorder="1" applyAlignment="1">
      <alignment horizontal="center" vertical="center"/>
    </xf>
    <xf numFmtId="0" fontId="0" fillId="0" borderId="36" xfId="0" applyFill="1" applyBorder="1" applyAlignment="1">
      <alignment vertical="center"/>
    </xf>
    <xf numFmtId="0" fontId="11" fillId="0" borderId="30" xfId="0" applyFont="1" applyFill="1" applyBorder="1" applyAlignment="1">
      <alignment horizontal="center" vertical="center"/>
    </xf>
    <xf numFmtId="38" fontId="12" fillId="0" borderId="30" xfId="49" applyNumberFormat="1" applyFon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5" fillId="0" borderId="12" xfId="0" applyFont="1" applyFill="1" applyBorder="1" applyAlignment="1">
      <alignment vertical="center"/>
    </xf>
    <xf numFmtId="0" fontId="0" fillId="0" borderId="24" xfId="0" applyFill="1" applyBorder="1" applyAlignment="1">
      <alignment vertical="center"/>
    </xf>
    <xf numFmtId="0" fontId="0" fillId="0" borderId="15" xfId="0" applyFont="1" applyFill="1" applyBorder="1" applyAlignment="1">
      <alignment vertical="center"/>
    </xf>
    <xf numFmtId="0" fontId="0" fillId="0" borderId="0" xfId="0" applyFill="1" applyBorder="1" applyAlignment="1">
      <alignment vertical="center"/>
    </xf>
    <xf numFmtId="0" fontId="0" fillId="0" borderId="21" xfId="0" applyFont="1" applyFill="1" applyBorder="1" applyAlignment="1">
      <alignment vertical="center"/>
    </xf>
    <xf numFmtId="0" fontId="0" fillId="0" borderId="0" xfId="0" applyFill="1" applyAlignment="1">
      <alignment vertical="center"/>
    </xf>
    <xf numFmtId="0" fontId="8" fillId="0" borderId="21" xfId="0" applyFont="1" applyFill="1" applyBorder="1" applyAlignment="1">
      <alignment vertical="center"/>
    </xf>
    <xf numFmtId="0" fontId="0" fillId="0" borderId="0" xfId="0" applyFont="1" applyAlignment="1">
      <alignment horizontal="right"/>
    </xf>
    <xf numFmtId="38" fontId="12" fillId="0" borderId="19" xfId="49" applyFont="1" applyFill="1" applyBorder="1" applyAlignment="1">
      <alignment vertical="center"/>
    </xf>
    <xf numFmtId="0" fontId="20" fillId="0" borderId="0" xfId="0" applyFont="1" applyAlignment="1">
      <alignment vertical="center"/>
    </xf>
    <xf numFmtId="0" fontId="20" fillId="0" borderId="0" xfId="0" applyFont="1" applyAlignment="1">
      <alignment/>
    </xf>
    <xf numFmtId="0" fontId="0" fillId="0" borderId="51" xfId="0" applyFill="1" applyBorder="1" applyAlignment="1">
      <alignment vertical="center"/>
    </xf>
    <xf numFmtId="0" fontId="0" fillId="0" borderId="52" xfId="0" applyFill="1" applyBorder="1" applyAlignment="1">
      <alignment horizontal="center" vertical="center"/>
    </xf>
    <xf numFmtId="0" fontId="0" fillId="0" borderId="53" xfId="0" applyFill="1" applyBorder="1" applyAlignment="1">
      <alignment vertical="center"/>
    </xf>
    <xf numFmtId="0" fontId="0" fillId="0" borderId="54" xfId="0" applyFill="1" applyBorder="1" applyAlignment="1">
      <alignment horizontal="center" vertical="center"/>
    </xf>
    <xf numFmtId="38" fontId="12" fillId="0" borderId="55" xfId="49" applyFont="1" applyBorder="1" applyAlignment="1">
      <alignment vertical="center"/>
    </xf>
    <xf numFmtId="0" fontId="12" fillId="0" borderId="56" xfId="0" applyFont="1" applyBorder="1" applyAlignment="1">
      <alignment vertical="center"/>
    </xf>
    <xf numFmtId="0" fontId="11" fillId="0" borderId="57" xfId="0" applyFont="1" applyFill="1" applyBorder="1" applyAlignment="1">
      <alignment horizontal="center" vertical="center"/>
    </xf>
    <xf numFmtId="0" fontId="12" fillId="0" borderId="58" xfId="0" applyFont="1" applyBorder="1" applyAlignment="1">
      <alignment vertical="center"/>
    </xf>
    <xf numFmtId="38" fontId="12" fillId="0" borderId="58" xfId="49" applyFont="1" applyBorder="1" applyAlignment="1">
      <alignment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38" fontId="12" fillId="0" borderId="61" xfId="49" applyNumberFormat="1" applyFont="1" applyBorder="1" applyAlignment="1">
      <alignment vertical="center"/>
    </xf>
    <xf numFmtId="38" fontId="12" fillId="0" borderId="61" xfId="49" applyFont="1" applyBorder="1" applyAlignment="1">
      <alignment vertical="center"/>
    </xf>
    <xf numFmtId="38" fontId="12" fillId="0" borderId="56" xfId="49" applyFont="1" applyBorder="1" applyAlignment="1">
      <alignment vertical="center"/>
    </xf>
    <xf numFmtId="0" fontId="12" fillId="0" borderId="55" xfId="0" applyFont="1" applyBorder="1" applyAlignment="1">
      <alignment vertical="center"/>
    </xf>
    <xf numFmtId="0" fontId="0" fillId="0" borderId="62" xfId="0" applyBorder="1" applyAlignment="1">
      <alignment vertical="center"/>
    </xf>
    <xf numFmtId="38" fontId="13" fillId="0" borderId="58" xfId="49" applyFont="1" applyBorder="1" applyAlignment="1">
      <alignment vertical="center"/>
    </xf>
    <xf numFmtId="0" fontId="17" fillId="0" borderId="0" xfId="0" applyFont="1" applyFill="1" applyAlignment="1">
      <alignment vertical="center"/>
    </xf>
    <xf numFmtId="0" fontId="11"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0" fillId="0" borderId="57" xfId="0" applyFill="1" applyBorder="1" applyAlignment="1">
      <alignment vertical="center"/>
    </xf>
    <xf numFmtId="0" fontId="0" fillId="0" borderId="51"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0" xfId="0" applyFill="1" applyBorder="1" applyAlignment="1">
      <alignment horizontal="center" vertical="center"/>
    </xf>
    <xf numFmtId="0" fontId="0" fillId="0" borderId="65" xfId="0" applyFill="1" applyBorder="1" applyAlignment="1">
      <alignment horizontal="center" vertical="center"/>
    </xf>
    <xf numFmtId="0" fontId="0" fillId="33" borderId="23" xfId="0" applyFill="1" applyBorder="1" applyAlignment="1">
      <alignment horizontal="center" vertical="center" wrapText="1"/>
    </xf>
    <xf numFmtId="0" fontId="0" fillId="34" borderId="12" xfId="0" applyFill="1" applyBorder="1" applyAlignment="1">
      <alignment horizontal="center" vertical="center"/>
    </xf>
    <xf numFmtId="0" fontId="8" fillId="34" borderId="12" xfId="0" applyFont="1" applyFill="1" applyBorder="1" applyAlignment="1">
      <alignment horizontal="center" vertical="center"/>
    </xf>
    <xf numFmtId="0" fontId="0" fillId="34" borderId="12" xfId="0" applyFont="1" applyFill="1" applyBorder="1" applyAlignment="1">
      <alignment horizontal="center" vertical="center"/>
    </xf>
    <xf numFmtId="0" fontId="0" fillId="33" borderId="11" xfId="0" applyFill="1" applyBorder="1" applyAlignment="1">
      <alignment horizontal="center" vertical="center" shrinkToFit="1"/>
    </xf>
    <xf numFmtId="38" fontId="0" fillId="0" borderId="0" xfId="49" applyFont="1" applyAlignment="1">
      <alignment vertical="center"/>
    </xf>
    <xf numFmtId="38" fontId="0" fillId="0" borderId="0" xfId="49" applyFont="1" applyBorder="1" applyAlignment="1">
      <alignment vertical="center"/>
    </xf>
    <xf numFmtId="38" fontId="0" fillId="0" borderId="0" xfId="49" applyFont="1" applyAlignment="1">
      <alignment horizontal="right" vertical="center"/>
    </xf>
    <xf numFmtId="38" fontId="0" fillId="33" borderId="11" xfId="49" applyFont="1" applyFill="1" applyBorder="1" applyAlignment="1">
      <alignment horizontal="center" vertical="center"/>
    </xf>
    <xf numFmtId="38" fontId="0" fillId="33" borderId="12" xfId="49" applyFont="1" applyFill="1" applyBorder="1" applyAlignment="1">
      <alignment horizontal="center" vertical="center"/>
    </xf>
    <xf numFmtId="38" fontId="8" fillId="33" borderId="12" xfId="49" applyFont="1" applyFill="1" applyBorder="1" applyAlignment="1">
      <alignment horizontal="center" vertical="center"/>
    </xf>
    <xf numFmtId="38" fontId="0" fillId="33" borderId="12" xfId="49" applyFont="1" applyFill="1" applyBorder="1" applyAlignment="1">
      <alignment horizontal="center" vertical="center"/>
    </xf>
    <xf numFmtId="38" fontId="0" fillId="0" borderId="23" xfId="49" applyFont="1" applyBorder="1" applyAlignment="1">
      <alignment vertical="center"/>
    </xf>
    <xf numFmtId="38" fontId="0" fillId="0" borderId="23" xfId="49" applyFont="1" applyFill="1" applyBorder="1" applyAlignment="1">
      <alignment vertical="center"/>
    </xf>
    <xf numFmtId="38" fontId="0" fillId="0" borderId="28" xfId="49" applyFont="1" applyBorder="1" applyAlignment="1">
      <alignment vertical="center"/>
    </xf>
    <xf numFmtId="38" fontId="0" fillId="0" borderId="25" xfId="49" applyFont="1" applyFill="1" applyBorder="1" applyAlignment="1">
      <alignment vertical="center"/>
    </xf>
    <xf numFmtId="38" fontId="0" fillId="0" borderId="25" xfId="49" applyFont="1" applyBorder="1" applyAlignment="1">
      <alignment vertical="center"/>
    </xf>
    <xf numFmtId="38" fontId="0" fillId="0" borderId="29" xfId="49" applyFont="1" applyBorder="1" applyAlignment="1">
      <alignment vertical="center"/>
    </xf>
    <xf numFmtId="38" fontId="0" fillId="0" borderId="26" xfId="49" applyFont="1" applyFill="1" applyBorder="1" applyAlignment="1">
      <alignment vertical="center"/>
    </xf>
    <xf numFmtId="38" fontId="0" fillId="0" borderId="26" xfId="49" applyFont="1" applyBorder="1" applyAlignment="1">
      <alignment vertical="center"/>
    </xf>
    <xf numFmtId="38" fontId="0" fillId="0" borderId="30" xfId="49" applyFont="1" applyBorder="1" applyAlignment="1">
      <alignment vertical="center"/>
    </xf>
    <xf numFmtId="38" fontId="0" fillId="0" borderId="27" xfId="49" applyFont="1" applyFill="1" applyBorder="1" applyAlignment="1">
      <alignment vertical="center"/>
    </xf>
    <xf numFmtId="38" fontId="0" fillId="0" borderId="27" xfId="49" applyFont="1" applyBorder="1" applyAlignment="1">
      <alignment vertical="center"/>
    </xf>
    <xf numFmtId="38" fontId="0" fillId="0" borderId="19" xfId="49" applyFont="1" applyBorder="1" applyAlignment="1">
      <alignment vertical="center"/>
    </xf>
    <xf numFmtId="38" fontId="0" fillId="0" borderId="12" xfId="49" applyFont="1" applyBorder="1" applyAlignment="1">
      <alignment vertical="center"/>
    </xf>
    <xf numFmtId="38" fontId="0" fillId="0" borderId="0" xfId="49" applyFont="1" applyAlignment="1">
      <alignment horizontal="center" vertical="center"/>
    </xf>
    <xf numFmtId="38" fontId="0" fillId="0" borderId="0" xfId="49" applyFont="1" applyAlignment="1">
      <alignment horizontal="right" vertical="center"/>
    </xf>
    <xf numFmtId="0" fontId="5" fillId="33" borderId="16" xfId="0" applyFont="1" applyFill="1" applyBorder="1" applyAlignment="1">
      <alignment vertical="center"/>
    </xf>
    <xf numFmtId="0" fontId="5" fillId="33" borderId="22" xfId="0" applyFont="1" applyFill="1" applyBorder="1" applyAlignment="1">
      <alignment vertical="center"/>
    </xf>
    <xf numFmtId="0" fontId="0" fillId="33" borderId="28" xfId="0" applyFill="1" applyBorder="1" applyAlignment="1">
      <alignment horizontal="distributed" vertical="center"/>
    </xf>
    <xf numFmtId="0" fontId="0" fillId="33" borderId="29" xfId="0" applyFill="1" applyBorder="1" applyAlignment="1">
      <alignment horizontal="distributed" vertical="center"/>
    </xf>
    <xf numFmtId="0" fontId="0" fillId="33" borderId="30" xfId="0" applyFill="1" applyBorder="1" applyAlignment="1">
      <alignment horizontal="distributed" vertical="center"/>
    </xf>
    <xf numFmtId="38" fontId="0" fillId="33" borderId="11" xfId="49" applyFont="1" applyFill="1" applyBorder="1" applyAlignment="1">
      <alignment horizontal="center" vertical="center" shrinkToFit="1"/>
    </xf>
    <xf numFmtId="38" fontId="0" fillId="0" borderId="12" xfId="49" applyFont="1" applyFill="1" applyBorder="1" applyAlignment="1">
      <alignment vertical="center"/>
    </xf>
    <xf numFmtId="0" fontId="12" fillId="35" borderId="13" xfId="0" applyFont="1" applyFill="1" applyBorder="1" applyAlignment="1">
      <alignment horizontal="center" vertical="center"/>
    </xf>
    <xf numFmtId="0" fontId="0" fillId="35" borderId="25" xfId="0" applyFill="1" applyBorder="1" applyAlignment="1">
      <alignment vertical="center"/>
    </xf>
    <xf numFmtId="0" fontId="0" fillId="35" borderId="26" xfId="0" applyFill="1" applyBorder="1" applyAlignment="1">
      <alignment vertical="center"/>
    </xf>
    <xf numFmtId="38" fontId="12" fillId="35" borderId="28" xfId="49" applyFont="1" applyFill="1" applyBorder="1" applyAlignment="1">
      <alignment vertical="center"/>
    </xf>
    <xf numFmtId="38" fontId="12" fillId="35" borderId="29" xfId="49" applyFont="1" applyFill="1" applyBorder="1" applyAlignment="1">
      <alignment vertical="center"/>
    </xf>
    <xf numFmtId="38" fontId="12" fillId="35" borderId="25" xfId="49" applyFont="1" applyFill="1" applyBorder="1" applyAlignment="1">
      <alignment vertical="center"/>
    </xf>
    <xf numFmtId="38" fontId="14" fillId="35" borderId="28" xfId="49" applyFont="1" applyFill="1" applyBorder="1" applyAlignment="1">
      <alignment horizontal="center" vertical="center"/>
    </xf>
    <xf numFmtId="178" fontId="12" fillId="35" borderId="29" xfId="49" applyNumberFormat="1" applyFont="1" applyFill="1" applyBorder="1" applyAlignment="1">
      <alignment vertical="center"/>
    </xf>
    <xf numFmtId="38" fontId="14" fillId="35" borderId="25" xfId="49" applyFont="1" applyFill="1" applyBorder="1" applyAlignment="1">
      <alignment horizontal="center" vertical="center"/>
    </xf>
    <xf numFmtId="38" fontId="12" fillId="35" borderId="26" xfId="49" applyFont="1" applyFill="1" applyBorder="1" applyAlignment="1">
      <alignment vertical="center"/>
    </xf>
    <xf numFmtId="178" fontId="12" fillId="35" borderId="26" xfId="49" applyNumberFormat="1" applyFont="1" applyFill="1" applyBorder="1" applyAlignment="1">
      <alignment vertical="center"/>
    </xf>
    <xf numFmtId="38" fontId="12" fillId="36" borderId="23" xfId="49" applyFont="1" applyFill="1" applyBorder="1" applyAlignment="1">
      <alignment vertical="center"/>
    </xf>
    <xf numFmtId="38" fontId="12" fillId="36" borderId="12" xfId="49" applyFont="1" applyFill="1" applyBorder="1" applyAlignment="1">
      <alignment vertical="center"/>
    </xf>
    <xf numFmtId="38" fontId="12" fillId="37" borderId="23" xfId="49" applyFont="1" applyFill="1" applyBorder="1" applyAlignment="1">
      <alignment vertical="center"/>
    </xf>
    <xf numFmtId="38" fontId="12" fillId="35" borderId="23" xfId="49" applyFont="1" applyFill="1" applyBorder="1" applyAlignment="1">
      <alignment vertical="center"/>
    </xf>
    <xf numFmtId="38" fontId="12" fillId="35" borderId="66" xfId="49" applyFont="1" applyFill="1" applyBorder="1" applyAlignment="1">
      <alignment vertical="center"/>
    </xf>
    <xf numFmtId="38" fontId="0" fillId="37" borderId="23" xfId="49" applyFont="1" applyFill="1" applyBorder="1" applyAlignment="1">
      <alignment vertical="center"/>
    </xf>
    <xf numFmtId="38" fontId="0" fillId="37" borderId="19" xfId="49" applyFont="1" applyFill="1" applyBorder="1" applyAlignment="1">
      <alignment vertical="center"/>
    </xf>
    <xf numFmtId="38" fontId="0" fillId="37" borderId="12" xfId="49" applyFont="1" applyFill="1" applyBorder="1" applyAlignment="1">
      <alignment vertical="center"/>
    </xf>
    <xf numFmtId="38" fontId="12" fillId="37" borderId="21" xfId="49" applyFont="1" applyFill="1" applyBorder="1" applyAlignment="1">
      <alignment vertical="center"/>
    </xf>
    <xf numFmtId="38" fontId="12" fillId="37" borderId="66" xfId="49" applyFont="1" applyFill="1" applyBorder="1" applyAlignment="1">
      <alignment vertical="center"/>
    </xf>
    <xf numFmtId="0" fontId="0" fillId="37" borderId="23" xfId="0" applyFill="1" applyBorder="1" applyAlignment="1">
      <alignment vertical="center"/>
    </xf>
    <xf numFmtId="0" fontId="0" fillId="37" borderId="19" xfId="0" applyFill="1" applyBorder="1" applyAlignment="1">
      <alignment vertical="center"/>
    </xf>
    <xf numFmtId="0" fontId="0" fillId="37" borderId="12" xfId="0" applyFill="1" applyBorder="1" applyAlignment="1">
      <alignment vertical="center"/>
    </xf>
    <xf numFmtId="0" fontId="0" fillId="37" borderId="21" xfId="0" applyFill="1" applyBorder="1" applyAlignment="1">
      <alignment vertical="center"/>
    </xf>
    <xf numFmtId="0" fontId="0" fillId="37" borderId="66" xfId="0" applyFill="1" applyBorder="1" applyAlignment="1">
      <alignment vertical="center"/>
    </xf>
    <xf numFmtId="38" fontId="0" fillId="37" borderId="27" xfId="49" applyFont="1" applyFill="1" applyBorder="1" applyAlignment="1">
      <alignment vertical="center"/>
    </xf>
    <xf numFmtId="38" fontId="0" fillId="37" borderId="48" xfId="49" applyFont="1" applyFill="1" applyBorder="1" applyAlignment="1">
      <alignment vertical="center"/>
    </xf>
    <xf numFmtId="38" fontId="0" fillId="37" borderId="66" xfId="49" applyFont="1" applyFill="1" applyBorder="1" applyAlignment="1">
      <alignment vertical="center"/>
    </xf>
    <xf numFmtId="0" fontId="0" fillId="35" borderId="34" xfId="0" applyFill="1" applyBorder="1" applyAlignment="1">
      <alignment vertical="center"/>
    </xf>
    <xf numFmtId="0" fontId="11" fillId="35" borderId="28" xfId="0" applyFont="1" applyFill="1" applyBorder="1" applyAlignment="1">
      <alignment horizontal="center" vertical="center"/>
    </xf>
    <xf numFmtId="0" fontId="0" fillId="35" borderId="35" xfId="0" applyFill="1" applyBorder="1" applyAlignment="1">
      <alignment vertical="center"/>
    </xf>
    <xf numFmtId="0" fontId="14" fillId="35" borderId="29" xfId="0" applyFont="1" applyFill="1" applyBorder="1" applyAlignment="1">
      <alignment horizontal="center" vertical="center"/>
    </xf>
    <xf numFmtId="0" fontId="11" fillId="35" borderId="13" xfId="0" applyFont="1" applyFill="1" applyBorder="1" applyAlignment="1">
      <alignment horizontal="center" vertical="center"/>
    </xf>
    <xf numFmtId="0" fontId="19" fillId="35" borderId="28" xfId="0" applyFont="1" applyFill="1" applyBorder="1" applyAlignment="1">
      <alignment horizontal="center" vertical="center"/>
    </xf>
    <xf numFmtId="0" fontId="15" fillId="35" borderId="29" xfId="0" applyFont="1" applyFill="1" applyBorder="1" applyAlignment="1">
      <alignment horizontal="center" vertical="center"/>
    </xf>
    <xf numFmtId="0" fontId="12" fillId="35" borderId="28" xfId="0" applyFont="1" applyFill="1" applyBorder="1" applyAlignment="1">
      <alignment vertical="center"/>
    </xf>
    <xf numFmtId="0" fontId="12" fillId="35" borderId="29" xfId="0" applyFont="1" applyFill="1" applyBorder="1" applyAlignment="1">
      <alignment vertical="center"/>
    </xf>
    <xf numFmtId="38" fontId="12" fillId="35" borderId="19" xfId="49" applyFont="1" applyFill="1" applyBorder="1" applyAlignment="1">
      <alignment vertical="center"/>
    </xf>
    <xf numFmtId="0" fontId="0" fillId="0" borderId="0" xfId="0" applyAlignment="1">
      <alignment horizontal="left" vertical="center"/>
    </xf>
    <xf numFmtId="0" fontId="0" fillId="0" borderId="0" xfId="0" applyAlignment="1" quotePrefix="1">
      <alignment horizontal="left" vertical="center"/>
    </xf>
    <xf numFmtId="0" fontId="0" fillId="0" borderId="0" xfId="0" applyAlignment="1">
      <alignment horizontal="left" vertical="center" wrapText="1"/>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10" fillId="0" borderId="20" xfId="0" applyFont="1" applyBorder="1" applyAlignment="1">
      <alignment horizontal="left" vertical="center"/>
    </xf>
    <xf numFmtId="0" fontId="10" fillId="0" borderId="69" xfId="0" applyFont="1" applyBorder="1" applyAlignment="1">
      <alignment horizontal="left" vertical="center"/>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0" fillId="33" borderId="10" xfId="0" applyFill="1" applyBorder="1" applyAlignment="1">
      <alignment vertical="center"/>
    </xf>
    <xf numFmtId="0" fontId="0" fillId="33" borderId="14" xfId="0" applyFill="1" applyBorder="1" applyAlignment="1">
      <alignment vertical="center"/>
    </xf>
    <xf numFmtId="0" fontId="0" fillId="33" borderId="10"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2" xfId="0" applyFill="1" applyBorder="1" applyAlignment="1">
      <alignment horizontal="center" vertical="center" wrapText="1"/>
    </xf>
    <xf numFmtId="0" fontId="0" fillId="0" borderId="14" xfId="0" applyBorder="1" applyAlignment="1">
      <alignment horizontal="left" vertical="center" shrinkToFit="1"/>
    </xf>
    <xf numFmtId="0" fontId="0" fillId="33" borderId="21" xfId="0" applyFill="1" applyBorder="1" applyAlignment="1">
      <alignment horizontal="left" vertical="center"/>
    </xf>
    <xf numFmtId="0" fontId="0" fillId="33" borderId="19" xfId="0" applyFill="1" applyBorder="1" applyAlignment="1">
      <alignment horizontal="left" vertical="center"/>
    </xf>
    <xf numFmtId="0" fontId="5" fillId="33" borderId="21" xfId="0" applyFont="1" applyFill="1" applyBorder="1" applyAlignment="1">
      <alignment horizontal="left" vertical="center"/>
    </xf>
    <xf numFmtId="0" fontId="5" fillId="33" borderId="19" xfId="0" applyFont="1" applyFill="1" applyBorder="1" applyAlignment="1">
      <alignment horizontal="left" vertical="center"/>
    </xf>
    <xf numFmtId="0" fontId="0" fillId="33" borderId="21" xfId="0" applyFill="1" applyBorder="1" applyAlignment="1">
      <alignment vertical="center"/>
    </xf>
    <xf numFmtId="0" fontId="0" fillId="33" borderId="20"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3" xfId="0" applyFont="1" applyFill="1" applyBorder="1" applyAlignment="1">
      <alignment horizontal="center" vertical="center"/>
    </xf>
    <xf numFmtId="0" fontId="0" fillId="0" borderId="10" xfId="0" applyFill="1" applyBorder="1" applyAlignment="1">
      <alignment vertical="center"/>
    </xf>
    <xf numFmtId="0" fontId="0" fillId="0" borderId="14" xfId="0" applyFill="1" applyBorder="1" applyAlignment="1">
      <alignment vertical="center"/>
    </xf>
    <xf numFmtId="0" fontId="0" fillId="0" borderId="18" xfId="0" applyFill="1" applyBorder="1" applyAlignment="1">
      <alignment vertical="center"/>
    </xf>
    <xf numFmtId="0" fontId="0" fillId="0" borderId="21" xfId="0" applyFill="1" applyBorder="1" applyAlignment="1">
      <alignment vertical="center"/>
    </xf>
    <xf numFmtId="0" fontId="0" fillId="0" borderId="19" xfId="0" applyFill="1" applyBorder="1" applyAlignment="1">
      <alignment vertical="center"/>
    </xf>
    <xf numFmtId="0" fontId="0" fillId="33" borderId="2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Box 1"/>
        <xdr:cNvSpPr txBox="1">
          <a:spLocks noChangeArrowheads="1"/>
        </xdr:cNvSpPr>
      </xdr:nvSpPr>
      <xdr:spPr>
        <a:xfrm>
          <a:off x="50768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H24.4.25</a:t>
          </a:r>
          <a:r>
            <a:rPr lang="en-US" cap="none" sz="900" b="0" i="0" u="none" baseline="0">
              <a:solidFill>
                <a:srgbClr val="000000"/>
              </a:solidFill>
              <a:latin typeface="ＭＳ Ｐゴシック"/>
              <a:ea typeface="ＭＳ Ｐゴシック"/>
              <a:cs typeface="ＭＳ Ｐゴシック"/>
            </a:rPr>
            <a:t>　西部農業技術指導所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50</xdr:row>
      <xdr:rowOff>152400</xdr:rowOff>
    </xdr:from>
    <xdr:to>
      <xdr:col>10</xdr:col>
      <xdr:colOff>619125</xdr:colOff>
      <xdr:row>54</xdr:row>
      <xdr:rowOff>257175</xdr:rowOff>
    </xdr:to>
    <xdr:sp>
      <xdr:nvSpPr>
        <xdr:cNvPr id="1" name="AutoShape 1"/>
        <xdr:cNvSpPr>
          <a:spLocks/>
        </xdr:cNvSpPr>
      </xdr:nvSpPr>
      <xdr:spPr>
        <a:xfrm>
          <a:off x="9439275" y="13735050"/>
          <a:ext cx="552450" cy="1171575"/>
        </a:xfrm>
        <a:prstGeom prst="wedgeRoundRectCallout">
          <a:avLst>
            <a:gd name="adj1" fmla="val -48277"/>
            <a:gd name="adj2" fmla="val 565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②の「年間農業所得」へ転記</a:t>
          </a:r>
        </a:p>
      </xdr:txBody>
    </xdr:sp>
    <xdr:clientData/>
  </xdr:twoCellAnchor>
  <xdr:twoCellAnchor>
    <xdr:from>
      <xdr:col>10</xdr:col>
      <xdr:colOff>85725</xdr:colOff>
      <xdr:row>9</xdr:row>
      <xdr:rowOff>85725</xdr:rowOff>
    </xdr:from>
    <xdr:to>
      <xdr:col>10</xdr:col>
      <xdr:colOff>657225</xdr:colOff>
      <xdr:row>11</xdr:row>
      <xdr:rowOff>257175</xdr:rowOff>
    </xdr:to>
    <xdr:sp>
      <xdr:nvSpPr>
        <xdr:cNvPr id="2" name="AutoShape 2"/>
        <xdr:cNvSpPr>
          <a:spLocks/>
        </xdr:cNvSpPr>
      </xdr:nvSpPr>
      <xdr:spPr>
        <a:xfrm>
          <a:off x="9458325" y="2847975"/>
          <a:ext cx="571500" cy="704850"/>
        </a:xfrm>
        <a:prstGeom prst="wedgeRoundRectCallout">
          <a:avLst>
            <a:gd name="adj1" fmla="val -58333"/>
            <a:gd name="adj2" fmla="val -71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③の「生産量」へ転記</a:t>
          </a:r>
        </a:p>
      </xdr:txBody>
    </xdr:sp>
    <xdr:clientData/>
  </xdr:twoCellAnchor>
  <xdr:twoCellAnchor>
    <xdr:from>
      <xdr:col>10</xdr:col>
      <xdr:colOff>104775</xdr:colOff>
      <xdr:row>3</xdr:row>
      <xdr:rowOff>180975</xdr:rowOff>
    </xdr:from>
    <xdr:to>
      <xdr:col>10</xdr:col>
      <xdr:colOff>638175</xdr:colOff>
      <xdr:row>8</xdr:row>
      <xdr:rowOff>114300</xdr:rowOff>
    </xdr:to>
    <xdr:sp>
      <xdr:nvSpPr>
        <xdr:cNvPr id="3" name="AutoShape 3"/>
        <xdr:cNvSpPr>
          <a:spLocks/>
        </xdr:cNvSpPr>
      </xdr:nvSpPr>
      <xdr:spPr>
        <a:xfrm>
          <a:off x="9477375" y="1476375"/>
          <a:ext cx="533400" cy="1133475"/>
        </a:xfrm>
        <a:prstGeom prst="wedgeRoundRectCallout">
          <a:avLst>
            <a:gd name="adj1" fmla="val -64287"/>
            <a:gd name="adj2" fmla="val 105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③の「作付面積飼養頭数」へ転記</a:t>
          </a:r>
        </a:p>
      </xdr:txBody>
    </xdr:sp>
    <xdr:clientData/>
  </xdr:twoCellAnchor>
  <xdr:twoCellAnchor>
    <xdr:from>
      <xdr:col>5</xdr:col>
      <xdr:colOff>1438275</xdr:colOff>
      <xdr:row>0</xdr:row>
      <xdr:rowOff>28575</xdr:rowOff>
    </xdr:from>
    <xdr:to>
      <xdr:col>10</xdr:col>
      <xdr:colOff>571500</xdr:colOff>
      <xdr:row>1</xdr:row>
      <xdr:rowOff>428625</xdr:rowOff>
    </xdr:to>
    <xdr:sp>
      <xdr:nvSpPr>
        <xdr:cNvPr id="4" name="Text Box 4"/>
        <xdr:cNvSpPr txBox="1">
          <a:spLocks noChangeArrowheads="1"/>
        </xdr:cNvSpPr>
      </xdr:nvSpPr>
      <xdr:spPr>
        <a:xfrm>
          <a:off x="4638675" y="28575"/>
          <a:ext cx="5305425" cy="10191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灰色背景の項目や数値を，</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農業経営改善計画認定申請書</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へ転記してください。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・「品目，経営規模，生産量について現状年と目標年の数値」を，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農業経営改善計画認定申請書</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１枚目③「農業経営の規模の拡大に関する目標」に転記してください。</a:t>
          </a:r>
          <a:r>
            <a:rPr lang="en-US" cap="none" sz="1000" b="0" i="0" u="none" baseline="0">
              <a:solidFill>
                <a:srgbClr val="000000"/>
              </a:solidFill>
              <a:latin typeface="ＭＳ Ｐゴシック"/>
              <a:ea typeface="ＭＳ Ｐゴシック"/>
              <a:cs typeface="ＭＳ Ｐゴシック"/>
            </a:rPr>
            <a:t>
・「差引金額（最終行）について現状年と目標年の金額」を，『農業経営改善計画認定申請書』1枚目②「経営改善の方向の概要」の年間農業所得に転記してください。</a:t>
          </a:r>
        </a:p>
      </xdr:txBody>
    </xdr:sp>
    <xdr:clientData/>
  </xdr:twoCellAnchor>
  <xdr:twoCellAnchor>
    <xdr:from>
      <xdr:col>5</xdr:col>
      <xdr:colOff>0</xdr:colOff>
      <xdr:row>30</xdr:row>
      <xdr:rowOff>114300</xdr:rowOff>
    </xdr:from>
    <xdr:to>
      <xdr:col>5</xdr:col>
      <xdr:colOff>1495425</xdr:colOff>
      <xdr:row>36</xdr:row>
      <xdr:rowOff>190500</xdr:rowOff>
    </xdr:to>
    <xdr:sp>
      <xdr:nvSpPr>
        <xdr:cNvPr id="5" name="AutoShape 5"/>
        <xdr:cNvSpPr>
          <a:spLocks/>
        </xdr:cNvSpPr>
      </xdr:nvSpPr>
      <xdr:spPr>
        <a:xfrm>
          <a:off x="3200400" y="8362950"/>
          <a:ext cx="1495425" cy="1676400"/>
        </a:xfrm>
        <a:prstGeom prst="wedgeRoundRectCallout">
          <a:avLst>
            <a:gd name="adj1" fmla="val -72291"/>
            <a:gd name="adj2"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実績について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農産物の棚卸高がある場合，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の計が</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になりませんが，</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に青色申告の金額を記入してください。</a:t>
          </a:r>
        </a:p>
      </xdr:txBody>
    </xdr:sp>
    <xdr:clientData/>
  </xdr:twoCellAnchor>
  <xdr:twoCellAnchor>
    <xdr:from>
      <xdr:col>5</xdr:col>
      <xdr:colOff>66675</xdr:colOff>
      <xdr:row>46</xdr:row>
      <xdr:rowOff>104775</xdr:rowOff>
    </xdr:from>
    <xdr:to>
      <xdr:col>5</xdr:col>
      <xdr:colOff>1457325</xdr:colOff>
      <xdr:row>54</xdr:row>
      <xdr:rowOff>180975</xdr:rowOff>
    </xdr:to>
    <xdr:sp>
      <xdr:nvSpPr>
        <xdr:cNvPr id="6" name="AutoShape 6"/>
        <xdr:cNvSpPr>
          <a:spLocks/>
        </xdr:cNvSpPr>
      </xdr:nvSpPr>
      <xdr:spPr>
        <a:xfrm>
          <a:off x="3267075" y="12620625"/>
          <a:ext cx="1390650" cy="2209800"/>
        </a:xfrm>
        <a:prstGeom prst="wedgeRoundRectCallout">
          <a:avLst>
            <a:gd name="adj1" fmla="val -73972"/>
            <a:gd name="adj2" fmla="val 46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実績について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農産物以外の棚卸高や自由記入欄の経費がある場合，</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30-34</a:t>
          </a:r>
          <a:r>
            <a:rPr lang="en-US" cap="none" sz="1100" b="0" i="0" u="none" baseline="0">
              <a:solidFill>
                <a:srgbClr val="000000"/>
              </a:solidFill>
              <a:latin typeface="ＭＳ Ｐゴシック"/>
              <a:ea typeface="ＭＳ Ｐゴシック"/>
              <a:cs typeface="ＭＳ Ｐゴシック"/>
            </a:rPr>
            <a:t>が</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になりませんが，</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に青色申告の金額を記入してください。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46</xdr:row>
      <xdr:rowOff>104775</xdr:rowOff>
    </xdr:from>
    <xdr:to>
      <xdr:col>11</xdr:col>
      <xdr:colOff>628650</xdr:colOff>
      <xdr:row>52</xdr:row>
      <xdr:rowOff>0</xdr:rowOff>
    </xdr:to>
    <xdr:sp>
      <xdr:nvSpPr>
        <xdr:cNvPr id="1" name="AutoShape 1"/>
        <xdr:cNvSpPr>
          <a:spLocks/>
        </xdr:cNvSpPr>
      </xdr:nvSpPr>
      <xdr:spPr>
        <a:xfrm>
          <a:off x="9210675" y="13039725"/>
          <a:ext cx="552450" cy="1495425"/>
        </a:xfrm>
        <a:prstGeom prst="wedgeRoundRectCallout">
          <a:avLst>
            <a:gd name="adj1" fmla="val -60342"/>
            <a:gd name="adj2" fmla="val 45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②の「年間農業所得」へ転記</a:t>
          </a:r>
        </a:p>
      </xdr:txBody>
    </xdr:sp>
    <xdr:clientData/>
  </xdr:twoCellAnchor>
  <xdr:twoCellAnchor>
    <xdr:from>
      <xdr:col>11</xdr:col>
      <xdr:colOff>85725</xdr:colOff>
      <xdr:row>10</xdr:row>
      <xdr:rowOff>85725</xdr:rowOff>
    </xdr:from>
    <xdr:to>
      <xdr:col>11</xdr:col>
      <xdr:colOff>657225</xdr:colOff>
      <xdr:row>12</xdr:row>
      <xdr:rowOff>257175</xdr:rowOff>
    </xdr:to>
    <xdr:sp>
      <xdr:nvSpPr>
        <xdr:cNvPr id="2" name="AutoShape 2"/>
        <xdr:cNvSpPr>
          <a:spLocks/>
        </xdr:cNvSpPr>
      </xdr:nvSpPr>
      <xdr:spPr>
        <a:xfrm>
          <a:off x="9220200" y="3419475"/>
          <a:ext cx="571500" cy="704850"/>
        </a:xfrm>
        <a:prstGeom prst="wedgeRoundRectCallout">
          <a:avLst>
            <a:gd name="adj1" fmla="val -58333"/>
            <a:gd name="adj2" fmla="val -71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③の「生産量」へ転記</a:t>
          </a:r>
        </a:p>
      </xdr:txBody>
    </xdr:sp>
    <xdr:clientData/>
  </xdr:twoCellAnchor>
  <xdr:twoCellAnchor>
    <xdr:from>
      <xdr:col>11</xdr:col>
      <xdr:colOff>104775</xdr:colOff>
      <xdr:row>4</xdr:row>
      <xdr:rowOff>180975</xdr:rowOff>
    </xdr:from>
    <xdr:to>
      <xdr:col>11</xdr:col>
      <xdr:colOff>638175</xdr:colOff>
      <xdr:row>9</xdr:row>
      <xdr:rowOff>114300</xdr:rowOff>
    </xdr:to>
    <xdr:sp>
      <xdr:nvSpPr>
        <xdr:cNvPr id="3" name="AutoShape 3"/>
        <xdr:cNvSpPr>
          <a:spLocks/>
        </xdr:cNvSpPr>
      </xdr:nvSpPr>
      <xdr:spPr>
        <a:xfrm>
          <a:off x="9239250" y="1914525"/>
          <a:ext cx="533400" cy="1266825"/>
        </a:xfrm>
        <a:prstGeom prst="wedgeRoundRectCallout">
          <a:avLst>
            <a:gd name="adj1" fmla="val -64287"/>
            <a:gd name="adj2" fmla="val 105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③の「作付面積飼養頭数」へ転記</a:t>
          </a:r>
        </a:p>
      </xdr:txBody>
    </xdr:sp>
    <xdr:clientData/>
  </xdr:twoCellAnchor>
  <xdr:twoCellAnchor>
    <xdr:from>
      <xdr:col>0</xdr:col>
      <xdr:colOff>123825</xdr:colOff>
      <xdr:row>1</xdr:row>
      <xdr:rowOff>47625</xdr:rowOff>
    </xdr:from>
    <xdr:to>
      <xdr:col>11</xdr:col>
      <xdr:colOff>457200</xdr:colOff>
      <xdr:row>2</xdr:row>
      <xdr:rowOff>0</xdr:rowOff>
    </xdr:to>
    <xdr:sp>
      <xdr:nvSpPr>
        <xdr:cNvPr id="4" name="Text Box 4"/>
        <xdr:cNvSpPr txBox="1">
          <a:spLocks noChangeArrowheads="1"/>
        </xdr:cNvSpPr>
      </xdr:nvSpPr>
      <xdr:spPr>
        <a:xfrm>
          <a:off x="123825" y="371475"/>
          <a:ext cx="9467850" cy="10382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灰色背景の項目や数値を，</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農業経営改善計画認定申請書</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へ転記してください。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○「売上の品目，経営規模，生産量について，現状年と目標年の数値」を，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農業経営改善計画認定申請書</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１枚目③「農業経営の規模の拡大に関する目標」に転記してください。</a:t>
          </a:r>
          <a:r>
            <a:rPr lang="en-US" cap="none" sz="1000" b="0" i="0" u="none" baseline="0">
              <a:solidFill>
                <a:srgbClr val="000000"/>
              </a:solidFill>
              <a:latin typeface="ＭＳ Ｐゴシック"/>
              <a:ea typeface="ＭＳ Ｐゴシック"/>
              <a:cs typeface="ＭＳ Ｐゴシック"/>
            </a:rPr>
            <a:t>
○「最終行の合計について，現状年と目標年の金額」を，『農業経営改善計画認定申請書』1枚目②「経営改善の方向の概要」の年間農業所得に転記してください。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48</xdr:row>
      <xdr:rowOff>180975</xdr:rowOff>
    </xdr:from>
    <xdr:to>
      <xdr:col>11</xdr:col>
      <xdr:colOff>628650</xdr:colOff>
      <xdr:row>52</xdr:row>
      <xdr:rowOff>171450</xdr:rowOff>
    </xdr:to>
    <xdr:sp>
      <xdr:nvSpPr>
        <xdr:cNvPr id="1" name="AutoShape 1"/>
        <xdr:cNvSpPr>
          <a:spLocks/>
        </xdr:cNvSpPr>
      </xdr:nvSpPr>
      <xdr:spPr>
        <a:xfrm>
          <a:off x="9210675" y="13230225"/>
          <a:ext cx="552450" cy="1019175"/>
        </a:xfrm>
        <a:prstGeom prst="wedgeRoundRectCallout">
          <a:avLst>
            <a:gd name="adj1" fmla="val -51722"/>
            <a:gd name="adj2" fmla="val 677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②の「年間農業所得」へ転記</a:t>
          </a:r>
        </a:p>
      </xdr:txBody>
    </xdr:sp>
    <xdr:clientData/>
  </xdr:twoCellAnchor>
  <xdr:twoCellAnchor>
    <xdr:from>
      <xdr:col>11</xdr:col>
      <xdr:colOff>76200</xdr:colOff>
      <xdr:row>10</xdr:row>
      <xdr:rowOff>66675</xdr:rowOff>
    </xdr:from>
    <xdr:to>
      <xdr:col>11</xdr:col>
      <xdr:colOff>647700</xdr:colOff>
      <xdr:row>12</xdr:row>
      <xdr:rowOff>238125</xdr:rowOff>
    </xdr:to>
    <xdr:sp>
      <xdr:nvSpPr>
        <xdr:cNvPr id="2" name="AutoShape 2"/>
        <xdr:cNvSpPr>
          <a:spLocks/>
        </xdr:cNvSpPr>
      </xdr:nvSpPr>
      <xdr:spPr>
        <a:xfrm>
          <a:off x="9210675" y="3343275"/>
          <a:ext cx="571500" cy="685800"/>
        </a:xfrm>
        <a:prstGeom prst="wedgeRoundRectCallout">
          <a:avLst>
            <a:gd name="adj1" fmla="val -58333"/>
            <a:gd name="adj2" fmla="val -71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③の「生産量」へ転記</a:t>
          </a:r>
        </a:p>
      </xdr:txBody>
    </xdr:sp>
    <xdr:clientData/>
  </xdr:twoCellAnchor>
  <xdr:twoCellAnchor>
    <xdr:from>
      <xdr:col>11</xdr:col>
      <xdr:colOff>114300</xdr:colOff>
      <xdr:row>4</xdr:row>
      <xdr:rowOff>200025</xdr:rowOff>
    </xdr:from>
    <xdr:to>
      <xdr:col>11</xdr:col>
      <xdr:colOff>647700</xdr:colOff>
      <xdr:row>9</xdr:row>
      <xdr:rowOff>133350</xdr:rowOff>
    </xdr:to>
    <xdr:sp>
      <xdr:nvSpPr>
        <xdr:cNvPr id="3" name="AutoShape 3"/>
        <xdr:cNvSpPr>
          <a:spLocks/>
        </xdr:cNvSpPr>
      </xdr:nvSpPr>
      <xdr:spPr>
        <a:xfrm>
          <a:off x="9248775" y="1933575"/>
          <a:ext cx="533400" cy="1219200"/>
        </a:xfrm>
        <a:prstGeom prst="wedgeRoundRectCallout">
          <a:avLst>
            <a:gd name="adj1" fmla="val -64287"/>
            <a:gd name="adj2" fmla="val 1050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③の「作付面積飼養頭数」へ転記</a:t>
          </a:r>
        </a:p>
      </xdr:txBody>
    </xdr:sp>
    <xdr:clientData/>
  </xdr:twoCellAnchor>
  <xdr:twoCellAnchor>
    <xdr:from>
      <xdr:col>0</xdr:col>
      <xdr:colOff>161925</xdr:colOff>
      <xdr:row>1</xdr:row>
      <xdr:rowOff>47625</xdr:rowOff>
    </xdr:from>
    <xdr:to>
      <xdr:col>11</xdr:col>
      <xdr:colOff>495300</xdr:colOff>
      <xdr:row>2</xdr:row>
      <xdr:rowOff>0</xdr:rowOff>
    </xdr:to>
    <xdr:sp>
      <xdr:nvSpPr>
        <xdr:cNvPr id="4" name="Text Box 5"/>
        <xdr:cNvSpPr txBox="1">
          <a:spLocks noChangeArrowheads="1"/>
        </xdr:cNvSpPr>
      </xdr:nvSpPr>
      <xdr:spPr>
        <a:xfrm>
          <a:off x="161925" y="371475"/>
          <a:ext cx="9467850" cy="10382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灰色背景の項目や数値を，</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農業経営改善計画認定申請書</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へ転記してください。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○「売上の品目，経営規模，生産量について，現状年と目標年の数値」を，</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農業経営改善計画認定申請書</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１枚目③「農業経営の規模の拡大に関する目標」に転記してください。</a:t>
          </a:r>
          <a:r>
            <a:rPr lang="en-US" cap="none" sz="1000" b="0" i="0" u="none" baseline="0">
              <a:solidFill>
                <a:srgbClr val="000000"/>
              </a:solidFill>
              <a:latin typeface="ＭＳ Ｐゴシック"/>
              <a:ea typeface="ＭＳ Ｐゴシック"/>
              <a:cs typeface="ＭＳ Ｐゴシック"/>
            </a:rPr>
            <a:t>
○「最終行の合計について，現状年と目標年の金額」を，『農業経営改善計画認定申請書』1枚目②「経営改善の方向の概要」の年間農業所得に転記してください。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24"/>
  <sheetViews>
    <sheetView tabSelected="1" zoomScalePageLayoutView="0" workbookViewId="0" topLeftCell="A1">
      <selection activeCell="C26" sqref="C26"/>
    </sheetView>
  </sheetViews>
  <sheetFormatPr defaultColWidth="9.00390625" defaultRowHeight="13.5"/>
  <cols>
    <col min="1" max="1" width="2.00390625" style="18" customWidth="1"/>
    <col min="2" max="2" width="3.75390625" style="18" customWidth="1"/>
    <col min="3" max="7" width="11.875" style="18" customWidth="1"/>
    <col min="8" max="16384" width="9.00390625" style="18" customWidth="1"/>
  </cols>
  <sheetData>
    <row r="2" ht="18" customHeight="1">
      <c r="A2" s="19" t="s">
        <v>116</v>
      </c>
    </row>
    <row r="3" ht="18" customHeight="1">
      <c r="A3" s="18" t="s">
        <v>117</v>
      </c>
    </row>
    <row r="4" ht="18" customHeight="1"/>
    <row r="5" ht="18" customHeight="1"/>
    <row r="6" ht="18" customHeight="1">
      <c r="A6" s="71" t="s">
        <v>118</v>
      </c>
    </row>
    <row r="7" ht="18" customHeight="1">
      <c r="B7" s="72"/>
    </row>
    <row r="8" ht="18" customHeight="1"/>
    <row r="9" ht="18" customHeight="1">
      <c r="A9" s="18" t="s">
        <v>119</v>
      </c>
    </row>
    <row r="10" ht="18" customHeight="1"/>
    <row r="11" ht="18" customHeight="1">
      <c r="B11" s="73" t="s">
        <v>120</v>
      </c>
    </row>
    <row r="12" ht="18" customHeight="1"/>
    <row r="13" ht="18" customHeight="1">
      <c r="B13" s="18" t="s">
        <v>121</v>
      </c>
    </row>
    <row r="14" ht="18" customHeight="1">
      <c r="B14" s="18" t="s">
        <v>124</v>
      </c>
    </row>
    <row r="15" ht="18" customHeight="1"/>
    <row r="16" ht="18" customHeight="1">
      <c r="B16" s="73" t="s">
        <v>122</v>
      </c>
    </row>
    <row r="17" ht="18" customHeight="1"/>
    <row r="18" spans="2:8" ht="18" customHeight="1">
      <c r="B18" s="233" t="s">
        <v>164</v>
      </c>
      <c r="C18" s="233"/>
      <c r="D18" s="233"/>
      <c r="E18" s="233"/>
      <c r="F18" s="233"/>
      <c r="G18" s="233"/>
      <c r="H18" s="233"/>
    </row>
    <row r="19" spans="2:8" ht="18" customHeight="1">
      <c r="B19" s="234" t="s">
        <v>163</v>
      </c>
      <c r="C19" s="233"/>
      <c r="D19" s="233"/>
      <c r="E19" s="233"/>
      <c r="F19" s="233"/>
      <c r="G19" s="233"/>
      <c r="H19" s="233"/>
    </row>
    <row r="20" ht="18" customHeight="1"/>
    <row r="21" ht="18" customHeight="1">
      <c r="B21" s="73" t="s">
        <v>123</v>
      </c>
    </row>
    <row r="22" ht="18" customHeight="1"/>
    <row r="23" spans="2:8" ht="13.5">
      <c r="B23" s="233" t="s">
        <v>164</v>
      </c>
      <c r="C23" s="233"/>
      <c r="D23" s="233"/>
      <c r="E23" s="233"/>
      <c r="F23" s="233"/>
      <c r="G23" s="233"/>
      <c r="H23" s="233"/>
    </row>
    <row r="24" spans="2:8" ht="27" customHeight="1">
      <c r="B24" s="235" t="s">
        <v>209</v>
      </c>
      <c r="C24" s="235"/>
      <c r="D24" s="235"/>
      <c r="E24" s="235"/>
      <c r="F24" s="235"/>
      <c r="G24" s="235"/>
      <c r="H24" s="235"/>
    </row>
  </sheetData>
  <sheetProtection/>
  <mergeCells count="4">
    <mergeCell ref="B18:H18"/>
    <mergeCell ref="B19:H19"/>
    <mergeCell ref="B23:H23"/>
    <mergeCell ref="B24:H24"/>
  </mergeCells>
  <printOptions/>
  <pageMargins left="0.98425196850393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72"/>
  <sheetViews>
    <sheetView showZeros="0" zoomScalePageLayoutView="0" workbookViewId="0" topLeftCell="A1">
      <selection activeCell="E3" sqref="E3:H3"/>
    </sheetView>
  </sheetViews>
  <sheetFormatPr defaultColWidth="9.00390625" defaultRowHeight="13.5"/>
  <cols>
    <col min="1" max="1" width="6.125" style="18" customWidth="1"/>
    <col min="2" max="2" width="15.625" style="18" customWidth="1"/>
    <col min="3" max="3" width="13.875" style="18" customWidth="1"/>
    <col min="4" max="4" width="7.375" style="18" customWidth="1"/>
    <col min="5" max="8" width="20.125" style="165" customWidth="1"/>
    <col min="9" max="16384" width="9.00390625" style="18" customWidth="1"/>
  </cols>
  <sheetData>
    <row r="1" ht="25.5" customHeight="1">
      <c r="A1" s="43" t="s">
        <v>166</v>
      </c>
    </row>
    <row r="2" spans="2:8" ht="15.75" customHeight="1">
      <c r="B2" s="29"/>
      <c r="C2" s="23"/>
      <c r="D2" s="23"/>
      <c r="E2" s="166"/>
      <c r="F2" s="166"/>
      <c r="H2" s="167" t="s">
        <v>45</v>
      </c>
    </row>
    <row r="3" spans="1:8" ht="21" customHeight="1">
      <c r="A3" s="1"/>
      <c r="B3" s="5"/>
      <c r="C3" s="5"/>
      <c r="D3" s="9"/>
      <c r="E3" s="168" t="s">
        <v>186</v>
      </c>
      <c r="F3" s="168" t="s">
        <v>194</v>
      </c>
      <c r="G3" s="168" t="s">
        <v>195</v>
      </c>
      <c r="H3" s="168" t="s">
        <v>196</v>
      </c>
    </row>
    <row r="4" spans="1:8" ht="21" customHeight="1">
      <c r="A4" s="7"/>
      <c r="B4" s="8"/>
      <c r="C4" s="8"/>
      <c r="D4" s="13"/>
      <c r="E4" s="169"/>
      <c r="F4" s="170" t="s">
        <v>106</v>
      </c>
      <c r="G4" s="171" t="s">
        <v>177</v>
      </c>
      <c r="H4" s="170" t="s">
        <v>107</v>
      </c>
    </row>
    <row r="5" spans="1:8" ht="21" customHeight="1">
      <c r="A5" s="247" t="s">
        <v>105</v>
      </c>
      <c r="B5" s="248"/>
      <c r="C5" s="248"/>
      <c r="D5" s="9" t="s">
        <v>189</v>
      </c>
      <c r="E5" s="210">
        <f>E10+E15+E20+E25+E26</f>
        <v>0</v>
      </c>
      <c r="F5" s="210">
        <f>F10+F15+F20+F25+F26</f>
        <v>0</v>
      </c>
      <c r="G5" s="210">
        <f>G10+G15+G20+G25+G26</f>
        <v>0</v>
      </c>
      <c r="H5" s="210">
        <f>H10+H15+H20+H25+H26</f>
        <v>0</v>
      </c>
    </row>
    <row r="6" spans="1:8" ht="21" customHeight="1">
      <c r="A6" s="4"/>
      <c r="B6" s="2" t="s">
        <v>35</v>
      </c>
      <c r="C6" s="55" t="s">
        <v>0</v>
      </c>
      <c r="D6" s="50" t="s">
        <v>190</v>
      </c>
      <c r="E6" s="174"/>
      <c r="F6" s="174"/>
      <c r="G6" s="175"/>
      <c r="H6" s="176"/>
    </row>
    <row r="7" spans="1:8" ht="21" customHeight="1">
      <c r="A7" s="4"/>
      <c r="B7" s="4"/>
      <c r="C7" s="56" t="s">
        <v>6</v>
      </c>
      <c r="D7" s="51" t="s">
        <v>191</v>
      </c>
      <c r="E7" s="177"/>
      <c r="F7" s="177"/>
      <c r="G7" s="178"/>
      <c r="H7" s="179"/>
    </row>
    <row r="8" spans="1:8" ht="21" customHeight="1">
      <c r="A8" s="4"/>
      <c r="B8" s="4"/>
      <c r="C8" s="56" t="s">
        <v>1</v>
      </c>
      <c r="D8" s="51" t="s">
        <v>188</v>
      </c>
      <c r="E8" s="177"/>
      <c r="F8" s="177"/>
      <c r="G8" s="178"/>
      <c r="H8" s="179"/>
    </row>
    <row r="9" spans="1:8" ht="21" customHeight="1">
      <c r="A9" s="4"/>
      <c r="B9" s="4"/>
      <c r="C9" s="56" t="s">
        <v>7</v>
      </c>
      <c r="D9" s="51" t="s">
        <v>191</v>
      </c>
      <c r="E9" s="177"/>
      <c r="F9" s="177"/>
      <c r="G9" s="178"/>
      <c r="H9" s="179"/>
    </row>
    <row r="10" spans="1:8" ht="21" customHeight="1">
      <c r="A10" s="4"/>
      <c r="B10" s="3"/>
      <c r="C10" s="57" t="s">
        <v>76</v>
      </c>
      <c r="D10" s="52" t="s">
        <v>187</v>
      </c>
      <c r="E10" s="180"/>
      <c r="F10" s="180"/>
      <c r="G10" s="181"/>
      <c r="H10" s="182"/>
    </row>
    <row r="11" spans="1:8" ht="21" customHeight="1">
      <c r="A11" s="4"/>
      <c r="B11" s="2" t="s">
        <v>35</v>
      </c>
      <c r="C11" s="55" t="s">
        <v>0</v>
      </c>
      <c r="D11" s="50" t="s">
        <v>187</v>
      </c>
      <c r="E11" s="174"/>
      <c r="F11" s="174"/>
      <c r="G11" s="175"/>
      <c r="H11" s="176"/>
    </row>
    <row r="12" spans="1:8" ht="21" customHeight="1">
      <c r="A12" s="4"/>
      <c r="B12" s="4"/>
      <c r="C12" s="56" t="s">
        <v>6</v>
      </c>
      <c r="D12" s="51" t="s">
        <v>187</v>
      </c>
      <c r="E12" s="177"/>
      <c r="F12" s="177"/>
      <c r="G12" s="178"/>
      <c r="H12" s="179"/>
    </row>
    <row r="13" spans="1:8" ht="21" customHeight="1">
      <c r="A13" s="4"/>
      <c r="B13" s="4"/>
      <c r="C13" s="56" t="s">
        <v>1</v>
      </c>
      <c r="D13" s="51" t="s">
        <v>187</v>
      </c>
      <c r="E13" s="177"/>
      <c r="F13" s="177"/>
      <c r="G13" s="178"/>
      <c r="H13" s="179"/>
    </row>
    <row r="14" spans="1:8" ht="21" customHeight="1">
      <c r="A14" s="4"/>
      <c r="B14" s="4"/>
      <c r="C14" s="56" t="s">
        <v>7</v>
      </c>
      <c r="D14" s="51" t="s">
        <v>187</v>
      </c>
      <c r="E14" s="177"/>
      <c r="F14" s="177"/>
      <c r="G14" s="178"/>
      <c r="H14" s="179"/>
    </row>
    <row r="15" spans="1:8" ht="21" customHeight="1">
      <c r="A15" s="4"/>
      <c r="B15" s="3"/>
      <c r="C15" s="57" t="s">
        <v>76</v>
      </c>
      <c r="D15" s="52" t="s">
        <v>187</v>
      </c>
      <c r="E15" s="180"/>
      <c r="F15" s="180"/>
      <c r="G15" s="181"/>
      <c r="H15" s="182"/>
    </row>
    <row r="16" spans="1:8" ht="21" customHeight="1">
      <c r="A16" s="4"/>
      <c r="B16" s="2" t="s">
        <v>35</v>
      </c>
      <c r="C16" s="55" t="s">
        <v>0</v>
      </c>
      <c r="D16" s="50" t="s">
        <v>187</v>
      </c>
      <c r="E16" s="174"/>
      <c r="F16" s="174"/>
      <c r="G16" s="175"/>
      <c r="H16" s="176"/>
    </row>
    <row r="17" spans="1:8" ht="21" customHeight="1">
      <c r="A17" s="4"/>
      <c r="B17" s="4"/>
      <c r="C17" s="56" t="s">
        <v>6</v>
      </c>
      <c r="D17" s="51" t="s">
        <v>187</v>
      </c>
      <c r="E17" s="177"/>
      <c r="F17" s="177"/>
      <c r="G17" s="178"/>
      <c r="H17" s="179"/>
    </row>
    <row r="18" spans="1:8" ht="21" customHeight="1">
      <c r="A18" s="4"/>
      <c r="B18" s="4"/>
      <c r="C18" s="56" t="s">
        <v>1</v>
      </c>
      <c r="D18" s="51" t="s">
        <v>187</v>
      </c>
      <c r="E18" s="177"/>
      <c r="F18" s="177"/>
      <c r="G18" s="178"/>
      <c r="H18" s="179"/>
    </row>
    <row r="19" spans="1:8" ht="21" customHeight="1">
      <c r="A19" s="4"/>
      <c r="B19" s="4"/>
      <c r="C19" s="56" t="s">
        <v>7</v>
      </c>
      <c r="D19" s="51" t="s">
        <v>187</v>
      </c>
      <c r="E19" s="177"/>
      <c r="F19" s="177"/>
      <c r="G19" s="178"/>
      <c r="H19" s="179"/>
    </row>
    <row r="20" spans="1:8" ht="21" customHeight="1">
      <c r="A20" s="4"/>
      <c r="B20" s="3"/>
      <c r="C20" s="57" t="s">
        <v>76</v>
      </c>
      <c r="D20" s="52" t="s">
        <v>187</v>
      </c>
      <c r="E20" s="180"/>
      <c r="F20" s="180"/>
      <c r="G20" s="181"/>
      <c r="H20" s="182"/>
    </row>
    <row r="21" spans="1:8" ht="21" customHeight="1">
      <c r="A21" s="4"/>
      <c r="B21" s="2" t="s">
        <v>35</v>
      </c>
      <c r="C21" s="55" t="s">
        <v>0</v>
      </c>
      <c r="D21" s="50" t="s">
        <v>187</v>
      </c>
      <c r="E21" s="174"/>
      <c r="F21" s="174"/>
      <c r="G21" s="175"/>
      <c r="H21" s="176"/>
    </row>
    <row r="22" spans="1:8" ht="21" customHeight="1">
      <c r="A22" s="4"/>
      <c r="B22" s="4"/>
      <c r="C22" s="56" t="s">
        <v>6</v>
      </c>
      <c r="D22" s="51" t="s">
        <v>187</v>
      </c>
      <c r="E22" s="177"/>
      <c r="F22" s="177"/>
      <c r="G22" s="178"/>
      <c r="H22" s="179"/>
    </row>
    <row r="23" spans="1:8" ht="21" customHeight="1">
      <c r="A23" s="4"/>
      <c r="B23" s="4"/>
      <c r="C23" s="56" t="s">
        <v>1</v>
      </c>
      <c r="D23" s="51" t="s">
        <v>188</v>
      </c>
      <c r="E23" s="177"/>
      <c r="F23" s="177"/>
      <c r="G23" s="178"/>
      <c r="H23" s="179"/>
    </row>
    <row r="24" spans="1:8" ht="21" customHeight="1">
      <c r="A24" s="4"/>
      <c r="B24" s="4"/>
      <c r="C24" s="56" t="s">
        <v>7</v>
      </c>
      <c r="D24" s="51" t="s">
        <v>187</v>
      </c>
      <c r="E24" s="177"/>
      <c r="F24" s="177"/>
      <c r="G24" s="178"/>
      <c r="H24" s="179"/>
    </row>
    <row r="25" spans="1:8" ht="21" customHeight="1">
      <c r="A25" s="4"/>
      <c r="B25" s="3"/>
      <c r="C25" s="57" t="s">
        <v>76</v>
      </c>
      <c r="D25" s="52" t="s">
        <v>187</v>
      </c>
      <c r="E25" s="180"/>
      <c r="F25" s="180"/>
      <c r="G25" s="181"/>
      <c r="H25" s="182"/>
    </row>
    <row r="26" spans="1:8" ht="21" customHeight="1">
      <c r="A26" s="7" t="s">
        <v>38</v>
      </c>
      <c r="B26" s="12" t="s">
        <v>165</v>
      </c>
      <c r="C26" s="11"/>
      <c r="D26" s="10"/>
      <c r="E26" s="183"/>
      <c r="F26" s="183"/>
      <c r="G26" s="173"/>
      <c r="H26" s="184"/>
    </row>
    <row r="27" spans="1:5" ht="12" customHeight="1">
      <c r="A27" s="23"/>
      <c r="B27" s="23"/>
      <c r="C27" s="23"/>
      <c r="D27" s="23"/>
      <c r="E27" s="166"/>
    </row>
    <row r="28" spans="1:8" ht="21" customHeight="1">
      <c r="A28" s="249" t="s">
        <v>108</v>
      </c>
      <c r="B28" s="250"/>
      <c r="C28" s="250"/>
      <c r="D28" s="251"/>
      <c r="E28" s="168" t="s">
        <v>186</v>
      </c>
      <c r="F28" s="168" t="s">
        <v>194</v>
      </c>
      <c r="G28" s="168" t="s">
        <v>195</v>
      </c>
      <c r="H28" s="168" t="s">
        <v>196</v>
      </c>
    </row>
    <row r="29" spans="1:8" ht="21" customHeight="1">
      <c r="A29" s="252"/>
      <c r="B29" s="253"/>
      <c r="C29" s="253"/>
      <c r="D29" s="254"/>
      <c r="E29" s="169"/>
      <c r="F29" s="170" t="s">
        <v>106</v>
      </c>
      <c r="G29" s="171" t="s">
        <v>177</v>
      </c>
      <c r="H29" s="170" t="s">
        <v>107</v>
      </c>
    </row>
    <row r="30" spans="1:8" ht="21" customHeight="1">
      <c r="A30" s="240" t="s">
        <v>103</v>
      </c>
      <c r="B30" s="245" t="s">
        <v>76</v>
      </c>
      <c r="C30" s="246"/>
      <c r="D30" s="59">
        <v>1</v>
      </c>
      <c r="E30" s="176"/>
      <c r="F30" s="176"/>
      <c r="G30" s="176"/>
      <c r="H30" s="176"/>
    </row>
    <row r="31" spans="1:8" ht="21" customHeight="1">
      <c r="A31" s="241"/>
      <c r="B31" s="243" t="s">
        <v>77</v>
      </c>
      <c r="C31" s="244"/>
      <c r="D31" s="60">
        <v>2</v>
      </c>
      <c r="E31" s="179"/>
      <c r="F31" s="179"/>
      <c r="G31" s="179"/>
      <c r="H31" s="179"/>
    </row>
    <row r="32" spans="1:8" ht="21" customHeight="1">
      <c r="A32" s="241"/>
      <c r="B32" s="243" t="s">
        <v>78</v>
      </c>
      <c r="C32" s="244"/>
      <c r="D32" s="60">
        <v>3</v>
      </c>
      <c r="E32" s="179"/>
      <c r="F32" s="179"/>
      <c r="G32" s="179"/>
      <c r="H32" s="179"/>
    </row>
    <row r="33" spans="1:8" ht="21" customHeight="1">
      <c r="A33" s="242"/>
      <c r="B33" s="236" t="s">
        <v>79</v>
      </c>
      <c r="C33" s="237"/>
      <c r="D33" s="61">
        <v>7</v>
      </c>
      <c r="E33" s="220">
        <f>SUM(E30:E32)</f>
        <v>0</v>
      </c>
      <c r="F33" s="220">
        <f>SUM(F30:F32)</f>
        <v>0</v>
      </c>
      <c r="G33" s="220">
        <f>SUM(G30:G32)</f>
        <v>0</v>
      </c>
      <c r="H33" s="220">
        <f>SUM(H30:H32)</f>
        <v>0</v>
      </c>
    </row>
    <row r="34" spans="1:8" ht="21" customHeight="1">
      <c r="A34" s="240" t="s">
        <v>104</v>
      </c>
      <c r="B34" s="245" t="s">
        <v>80</v>
      </c>
      <c r="C34" s="246"/>
      <c r="D34" s="59">
        <v>8</v>
      </c>
      <c r="E34" s="176"/>
      <c r="F34" s="176"/>
      <c r="G34" s="176"/>
      <c r="H34" s="176"/>
    </row>
    <row r="35" spans="1:8" ht="21" customHeight="1">
      <c r="A35" s="241"/>
      <c r="B35" s="243" t="s">
        <v>81</v>
      </c>
      <c r="C35" s="244"/>
      <c r="D35" s="60">
        <v>9</v>
      </c>
      <c r="E35" s="179"/>
      <c r="F35" s="179"/>
      <c r="G35" s="179"/>
      <c r="H35" s="179"/>
    </row>
    <row r="36" spans="1:8" ht="21" customHeight="1">
      <c r="A36" s="241"/>
      <c r="B36" s="243" t="s">
        <v>82</v>
      </c>
      <c r="C36" s="244"/>
      <c r="D36" s="60">
        <v>10</v>
      </c>
      <c r="E36" s="179"/>
      <c r="F36" s="179"/>
      <c r="G36" s="179"/>
      <c r="H36" s="179"/>
    </row>
    <row r="37" spans="1:8" ht="21" customHeight="1">
      <c r="A37" s="241"/>
      <c r="B37" s="243" t="s">
        <v>83</v>
      </c>
      <c r="C37" s="244"/>
      <c r="D37" s="60">
        <v>11</v>
      </c>
      <c r="E37" s="179"/>
      <c r="F37" s="179"/>
      <c r="G37" s="179"/>
      <c r="H37" s="179"/>
    </row>
    <row r="38" spans="1:8" ht="21" customHeight="1">
      <c r="A38" s="241"/>
      <c r="B38" s="243" t="s">
        <v>84</v>
      </c>
      <c r="C38" s="244"/>
      <c r="D38" s="60">
        <v>12</v>
      </c>
      <c r="E38" s="179"/>
      <c r="F38" s="179"/>
      <c r="G38" s="179"/>
      <c r="H38" s="179"/>
    </row>
    <row r="39" spans="1:8" ht="21" customHeight="1">
      <c r="A39" s="241"/>
      <c r="B39" s="243" t="s">
        <v>85</v>
      </c>
      <c r="C39" s="244"/>
      <c r="D39" s="60">
        <v>13</v>
      </c>
      <c r="E39" s="179"/>
      <c r="F39" s="179"/>
      <c r="G39" s="179"/>
      <c r="H39" s="179"/>
    </row>
    <row r="40" spans="1:8" ht="21" customHeight="1">
      <c r="A40" s="241"/>
      <c r="B40" s="243" t="s">
        <v>86</v>
      </c>
      <c r="C40" s="244"/>
      <c r="D40" s="60">
        <v>14</v>
      </c>
      <c r="E40" s="179"/>
      <c r="F40" s="179"/>
      <c r="G40" s="179"/>
      <c r="H40" s="179"/>
    </row>
    <row r="41" spans="1:8" ht="21" customHeight="1">
      <c r="A41" s="241"/>
      <c r="B41" s="243" t="s">
        <v>87</v>
      </c>
      <c r="C41" s="244"/>
      <c r="D41" s="60">
        <v>15</v>
      </c>
      <c r="E41" s="179"/>
      <c r="F41" s="179"/>
      <c r="G41" s="179"/>
      <c r="H41" s="179"/>
    </row>
    <row r="42" spans="1:8" ht="21" customHeight="1">
      <c r="A42" s="241"/>
      <c r="B42" s="243" t="s">
        <v>88</v>
      </c>
      <c r="C42" s="244"/>
      <c r="D42" s="60">
        <v>16</v>
      </c>
      <c r="E42" s="179"/>
      <c r="F42" s="179"/>
      <c r="G42" s="179"/>
      <c r="H42" s="179"/>
    </row>
    <row r="43" spans="1:8" ht="21" customHeight="1">
      <c r="A43" s="241"/>
      <c r="B43" s="243" t="s">
        <v>89</v>
      </c>
      <c r="C43" s="244"/>
      <c r="D43" s="60">
        <v>17</v>
      </c>
      <c r="E43" s="179"/>
      <c r="F43" s="179"/>
      <c r="G43" s="179"/>
      <c r="H43" s="179"/>
    </row>
    <row r="44" spans="1:8" ht="21" customHeight="1">
      <c r="A44" s="241"/>
      <c r="B44" s="243" t="s">
        <v>90</v>
      </c>
      <c r="C44" s="244"/>
      <c r="D44" s="60">
        <v>18</v>
      </c>
      <c r="E44" s="179"/>
      <c r="F44" s="179"/>
      <c r="G44" s="179"/>
      <c r="H44" s="179"/>
    </row>
    <row r="45" spans="1:8" ht="21" customHeight="1">
      <c r="A45" s="241"/>
      <c r="B45" s="243" t="s">
        <v>91</v>
      </c>
      <c r="C45" s="244"/>
      <c r="D45" s="60">
        <v>19</v>
      </c>
      <c r="E45" s="179"/>
      <c r="F45" s="179"/>
      <c r="G45" s="179"/>
      <c r="H45" s="179"/>
    </row>
    <row r="46" spans="1:8" ht="21" customHeight="1">
      <c r="A46" s="241"/>
      <c r="B46" s="243" t="s">
        <v>92</v>
      </c>
      <c r="C46" s="244"/>
      <c r="D46" s="60">
        <v>20</v>
      </c>
      <c r="E46" s="179"/>
      <c r="F46" s="179"/>
      <c r="G46" s="179"/>
      <c r="H46" s="179"/>
    </row>
    <row r="47" spans="1:8" ht="21" customHeight="1">
      <c r="A47" s="241"/>
      <c r="B47" s="243" t="s">
        <v>93</v>
      </c>
      <c r="C47" s="244"/>
      <c r="D47" s="60">
        <v>21</v>
      </c>
      <c r="E47" s="179"/>
      <c r="F47" s="179"/>
      <c r="G47" s="179"/>
      <c r="H47" s="179"/>
    </row>
    <row r="48" spans="1:8" ht="21" customHeight="1">
      <c r="A48" s="241"/>
      <c r="B48" s="243" t="s">
        <v>94</v>
      </c>
      <c r="C48" s="244"/>
      <c r="D48" s="60">
        <v>22</v>
      </c>
      <c r="E48" s="179"/>
      <c r="F48" s="179"/>
      <c r="G48" s="179"/>
      <c r="H48" s="179"/>
    </row>
    <row r="49" spans="1:8" ht="21" customHeight="1">
      <c r="A49" s="241"/>
      <c r="B49" s="243" t="s">
        <v>95</v>
      </c>
      <c r="C49" s="244"/>
      <c r="D49" s="60">
        <v>23</v>
      </c>
      <c r="E49" s="179"/>
      <c r="F49" s="179"/>
      <c r="G49" s="179"/>
      <c r="H49" s="179"/>
    </row>
    <row r="50" spans="1:8" ht="21" customHeight="1">
      <c r="A50" s="241"/>
      <c r="B50" s="243" t="s">
        <v>96</v>
      </c>
      <c r="C50" s="244"/>
      <c r="D50" s="60">
        <v>24</v>
      </c>
      <c r="E50" s="179"/>
      <c r="F50" s="179"/>
      <c r="G50" s="179"/>
      <c r="H50" s="179"/>
    </row>
    <row r="51" spans="1:8" ht="21" customHeight="1">
      <c r="A51" s="241"/>
      <c r="B51" s="243" t="s">
        <v>97</v>
      </c>
      <c r="C51" s="244"/>
      <c r="D51" s="60">
        <v>25</v>
      </c>
      <c r="E51" s="179"/>
      <c r="F51" s="179"/>
      <c r="G51" s="179"/>
      <c r="H51" s="179"/>
    </row>
    <row r="52" spans="1:8" ht="21" customHeight="1">
      <c r="A52" s="241"/>
      <c r="B52" s="243" t="s">
        <v>98</v>
      </c>
      <c r="C52" s="244"/>
      <c r="D52" s="60">
        <v>30</v>
      </c>
      <c r="E52" s="179"/>
      <c r="F52" s="179"/>
      <c r="G52" s="179"/>
      <c r="H52" s="179"/>
    </row>
    <row r="53" spans="1:8" ht="21" customHeight="1">
      <c r="A53" s="241"/>
      <c r="B53" s="243" t="s">
        <v>99</v>
      </c>
      <c r="C53" s="244"/>
      <c r="D53" s="60">
        <v>34</v>
      </c>
      <c r="E53" s="179"/>
      <c r="F53" s="179"/>
      <c r="G53" s="179"/>
      <c r="H53" s="179"/>
    </row>
    <row r="54" spans="1:8" ht="21" customHeight="1" thickBot="1">
      <c r="A54" s="242"/>
      <c r="B54" s="236" t="s">
        <v>109</v>
      </c>
      <c r="C54" s="237"/>
      <c r="D54" s="61">
        <v>35</v>
      </c>
      <c r="E54" s="220">
        <f>SUM(E34:E52)-E53</f>
        <v>0</v>
      </c>
      <c r="F54" s="220">
        <f>SUM(F34:F52)-F53</f>
        <v>0</v>
      </c>
      <c r="G54" s="220">
        <f>SUM(G34:G52)-G53</f>
        <v>0</v>
      </c>
      <c r="H54" s="221">
        <f>SUM(H34:H52)-H53</f>
        <v>0</v>
      </c>
    </row>
    <row r="55" spans="1:8" ht="21" customHeight="1" thickBot="1" thickTop="1">
      <c r="A55" s="16"/>
      <c r="B55" s="238" t="s">
        <v>100</v>
      </c>
      <c r="C55" s="239"/>
      <c r="D55" s="62">
        <v>36</v>
      </c>
      <c r="E55" s="210">
        <f>E33-E54</f>
        <v>0</v>
      </c>
      <c r="F55" s="210">
        <f>F33-F54</f>
        <v>0</v>
      </c>
      <c r="G55" s="210">
        <f>G33-G54</f>
        <v>0</v>
      </c>
      <c r="H55" s="222">
        <f>H33-H54</f>
        <v>0</v>
      </c>
    </row>
    <row r="56" spans="1:8" ht="14.25" thickTop="1">
      <c r="A56" s="23"/>
      <c r="B56" s="23"/>
      <c r="C56" s="23"/>
      <c r="D56" s="23"/>
      <c r="E56" s="166"/>
      <c r="H56" s="185" t="s">
        <v>110</v>
      </c>
    </row>
    <row r="57" spans="1:8" ht="13.5">
      <c r="A57" s="23"/>
      <c r="B57" s="23"/>
      <c r="C57" s="23"/>
      <c r="D57" s="23"/>
      <c r="E57" s="166"/>
      <c r="H57" s="186" t="s">
        <v>111</v>
      </c>
    </row>
    <row r="58" spans="1:5" ht="13.5">
      <c r="A58" s="23"/>
      <c r="B58" s="23"/>
      <c r="C58" s="23"/>
      <c r="D58" s="23"/>
      <c r="E58" s="166"/>
    </row>
    <row r="59" spans="1:5" ht="13.5">
      <c r="A59" s="23"/>
      <c r="B59" s="23"/>
      <c r="C59" s="23"/>
      <c r="D59" s="23"/>
      <c r="E59" s="166"/>
    </row>
    <row r="60" spans="1:5" ht="13.5">
      <c r="A60" s="23"/>
      <c r="B60" s="23"/>
      <c r="C60" s="23"/>
      <c r="D60" s="23"/>
      <c r="E60" s="166"/>
    </row>
    <row r="61" spans="1:5" ht="13.5">
      <c r="A61" s="23"/>
      <c r="B61" s="23"/>
      <c r="C61" s="23"/>
      <c r="D61" s="23"/>
      <c r="E61" s="166"/>
    </row>
    <row r="62" spans="1:5" ht="13.5">
      <c r="A62" s="23"/>
      <c r="B62" s="23"/>
      <c r="C62" s="23"/>
      <c r="D62" s="23"/>
      <c r="E62" s="166"/>
    </row>
    <row r="63" spans="1:5" ht="13.5">
      <c r="A63" s="23"/>
      <c r="B63" s="23"/>
      <c r="C63" s="23"/>
      <c r="D63" s="23"/>
      <c r="E63" s="166"/>
    </row>
    <row r="64" spans="1:5" ht="13.5">
      <c r="A64" s="23"/>
      <c r="B64" s="23"/>
      <c r="C64" s="23"/>
      <c r="D64" s="23"/>
      <c r="E64" s="166"/>
    </row>
    <row r="65" spans="1:5" ht="13.5">
      <c r="A65" s="23"/>
      <c r="B65" s="23"/>
      <c r="C65" s="23"/>
      <c r="D65" s="23"/>
      <c r="E65" s="166"/>
    </row>
    <row r="66" spans="1:5" ht="13.5">
      <c r="A66" s="23"/>
      <c r="B66" s="23"/>
      <c r="C66" s="23"/>
      <c r="D66" s="23"/>
      <c r="E66" s="166"/>
    </row>
    <row r="67" spans="1:5" ht="13.5">
      <c r="A67" s="23"/>
      <c r="B67" s="23"/>
      <c r="C67" s="23"/>
      <c r="D67" s="23"/>
      <c r="E67" s="166"/>
    </row>
    <row r="68" spans="1:5" ht="13.5">
      <c r="A68" s="23"/>
      <c r="B68" s="23"/>
      <c r="C68" s="23"/>
      <c r="D68" s="23"/>
      <c r="E68" s="166"/>
    </row>
    <row r="69" spans="1:5" ht="13.5">
      <c r="A69" s="23"/>
      <c r="B69" s="23"/>
      <c r="C69" s="23"/>
      <c r="D69" s="23"/>
      <c r="E69" s="166"/>
    </row>
    <row r="70" spans="1:5" ht="13.5">
      <c r="A70" s="23"/>
      <c r="B70" s="23"/>
      <c r="C70" s="23"/>
      <c r="D70" s="23"/>
      <c r="E70" s="166"/>
    </row>
    <row r="71" spans="1:5" ht="13.5">
      <c r="A71" s="23"/>
      <c r="B71" s="23"/>
      <c r="C71" s="23"/>
      <c r="D71" s="23"/>
      <c r="E71" s="166"/>
    </row>
    <row r="72" spans="1:5" ht="13.5">
      <c r="A72" s="23"/>
      <c r="B72" s="23"/>
      <c r="C72" s="23"/>
      <c r="D72" s="23"/>
      <c r="E72" s="166"/>
    </row>
  </sheetData>
  <sheetProtection/>
  <mergeCells count="30">
    <mergeCell ref="B47:C47"/>
    <mergeCell ref="B33:C33"/>
    <mergeCell ref="B34:C34"/>
    <mergeCell ref="B35:C35"/>
    <mergeCell ref="B36:C36"/>
    <mergeCell ref="A5:C5"/>
    <mergeCell ref="B32:C32"/>
    <mergeCell ref="B30:C30"/>
    <mergeCell ref="B31:C31"/>
    <mergeCell ref="A28:D29"/>
    <mergeCell ref="B41:C41"/>
    <mergeCell ref="B42:C42"/>
    <mergeCell ref="B43:C43"/>
    <mergeCell ref="B44:C44"/>
    <mergeCell ref="B53:C53"/>
    <mergeCell ref="B37:C37"/>
    <mergeCell ref="B38:C38"/>
    <mergeCell ref="B39:C39"/>
    <mergeCell ref="B40:C40"/>
    <mergeCell ref="B46:C46"/>
    <mergeCell ref="B54:C54"/>
    <mergeCell ref="B55:C55"/>
    <mergeCell ref="A30:A33"/>
    <mergeCell ref="A34:A54"/>
    <mergeCell ref="B49:C49"/>
    <mergeCell ref="B50:C50"/>
    <mergeCell ref="B51:C51"/>
    <mergeCell ref="B52:C52"/>
    <mergeCell ref="B45:C45"/>
    <mergeCell ref="B48:C48"/>
  </mergeCells>
  <printOptions/>
  <pageMargins left="0.984251968503937" right="0.984251968503937" top="0.984251968503937" bottom="0.7874015748031497" header="0.5118110236220472" footer="0.31496062992125984"/>
  <pageSetup horizontalDpi="300" verticalDpi="300" orientation="portrait" paperSize="8" r:id="rId1"/>
</worksheet>
</file>

<file path=xl/worksheets/sheet3.xml><?xml version="1.0" encoding="utf-8"?>
<worksheet xmlns="http://schemas.openxmlformats.org/spreadsheetml/2006/main" xmlns:r="http://schemas.openxmlformats.org/officeDocument/2006/relationships">
  <dimension ref="A1:L57"/>
  <sheetViews>
    <sheetView showZeros="0" view="pageBreakPreview" zoomScale="112" zoomScaleSheetLayoutView="112" zoomScalePageLayoutView="0" workbookViewId="0" topLeftCell="A49">
      <selection activeCell="E50" sqref="E50"/>
    </sheetView>
  </sheetViews>
  <sheetFormatPr defaultColWidth="9.00390625" defaultRowHeight="13.5"/>
  <cols>
    <col min="1" max="1" width="4.625" style="18" customWidth="1"/>
    <col min="2" max="2" width="13.625" style="18" customWidth="1"/>
    <col min="3" max="3" width="9.00390625" style="18" bestFit="1" customWidth="1"/>
    <col min="4" max="4" width="7.25390625" style="18" bestFit="1" customWidth="1"/>
    <col min="5" max="12" width="11.00390625" style="18" customWidth="1"/>
    <col min="13" max="16384" width="9.00390625" style="18" customWidth="1"/>
  </cols>
  <sheetData>
    <row r="1" ht="17.25">
      <c r="A1" s="43" t="s">
        <v>167</v>
      </c>
    </row>
    <row r="2" spans="2:12" ht="13.5">
      <c r="B2" s="29"/>
      <c r="C2" s="23"/>
      <c r="D2" s="23"/>
      <c r="E2" s="23"/>
      <c r="F2" s="23"/>
      <c r="G2" s="23"/>
      <c r="H2" s="23"/>
      <c r="L2" s="58" t="s">
        <v>45</v>
      </c>
    </row>
    <row r="3" spans="1:12" ht="20.25" customHeight="1">
      <c r="A3" s="1"/>
      <c r="B3" s="5"/>
      <c r="C3" s="5"/>
      <c r="D3" s="9"/>
      <c r="E3" s="164" t="s">
        <v>193</v>
      </c>
      <c r="F3" s="164" t="s">
        <v>186</v>
      </c>
      <c r="G3" s="164" t="s">
        <v>197</v>
      </c>
      <c r="H3" s="164" t="s">
        <v>198</v>
      </c>
      <c r="I3" s="164" t="s">
        <v>199</v>
      </c>
      <c r="J3" s="164" t="s">
        <v>195</v>
      </c>
      <c r="K3" s="164" t="s">
        <v>200</v>
      </c>
      <c r="L3" s="164" t="s">
        <v>201</v>
      </c>
    </row>
    <row r="4" spans="1:12" ht="20.25" customHeight="1">
      <c r="A4" s="7"/>
      <c r="B4" s="8"/>
      <c r="C4" s="8"/>
      <c r="D4" s="13"/>
      <c r="E4" s="35"/>
      <c r="F4" s="35"/>
      <c r="G4" s="53" t="s">
        <v>106</v>
      </c>
      <c r="H4" s="54"/>
      <c r="I4" s="54"/>
      <c r="J4" s="54"/>
      <c r="K4" s="54"/>
      <c r="L4" s="53" t="s">
        <v>107</v>
      </c>
    </row>
    <row r="5" spans="1:12" ht="20.25" customHeight="1">
      <c r="A5" s="247" t="s">
        <v>204</v>
      </c>
      <c r="B5" s="248"/>
      <c r="C5" s="248"/>
      <c r="D5" s="9" t="s">
        <v>205</v>
      </c>
      <c r="E5" s="215">
        <f>E10+E15+E20+E25+E26</f>
        <v>0</v>
      </c>
      <c r="F5" s="215">
        <f aca="true" t="shared" si="0" ref="F5:L5">F10+F15+F20+F25+F26</f>
        <v>0</v>
      </c>
      <c r="G5" s="215">
        <f t="shared" si="0"/>
        <v>0</v>
      </c>
      <c r="H5" s="215">
        <f t="shared" si="0"/>
        <v>0</v>
      </c>
      <c r="I5" s="215">
        <f t="shared" si="0"/>
        <v>0</v>
      </c>
      <c r="J5" s="215">
        <f t="shared" si="0"/>
        <v>0</v>
      </c>
      <c r="K5" s="215">
        <f t="shared" si="0"/>
        <v>0</v>
      </c>
      <c r="L5" s="215">
        <f t="shared" si="0"/>
        <v>0</v>
      </c>
    </row>
    <row r="6" spans="1:12" ht="20.25" customHeight="1">
      <c r="A6" s="4"/>
      <c r="B6" s="2" t="s">
        <v>35</v>
      </c>
      <c r="C6" s="55" t="s">
        <v>0</v>
      </c>
      <c r="D6" s="50" t="s">
        <v>187</v>
      </c>
      <c r="E6" s="36"/>
      <c r="F6" s="36"/>
      <c r="G6" s="36"/>
      <c r="H6" s="36"/>
      <c r="I6" s="37"/>
      <c r="J6" s="37"/>
      <c r="K6" s="37"/>
      <c r="L6" s="32"/>
    </row>
    <row r="7" spans="1:12" ht="20.25" customHeight="1">
      <c r="A7" s="4"/>
      <c r="B7" s="4"/>
      <c r="C7" s="56" t="s">
        <v>6</v>
      </c>
      <c r="D7" s="51" t="s">
        <v>187</v>
      </c>
      <c r="E7" s="38"/>
      <c r="F7" s="38"/>
      <c r="G7" s="38"/>
      <c r="H7" s="38"/>
      <c r="I7" s="39"/>
      <c r="J7" s="39"/>
      <c r="K7" s="39"/>
      <c r="L7" s="33"/>
    </row>
    <row r="8" spans="1:12" ht="20.25" customHeight="1">
      <c r="A8" s="4"/>
      <c r="B8" s="4"/>
      <c r="C8" s="56" t="s">
        <v>1</v>
      </c>
      <c r="D8" s="51" t="s">
        <v>187</v>
      </c>
      <c r="E8" s="38"/>
      <c r="F8" s="38"/>
      <c r="G8" s="38"/>
      <c r="H8" s="38"/>
      <c r="I8" s="39"/>
      <c r="J8" s="39"/>
      <c r="K8" s="39"/>
      <c r="L8" s="33"/>
    </row>
    <row r="9" spans="1:12" ht="20.25" customHeight="1">
      <c r="A9" s="4"/>
      <c r="B9" s="4"/>
      <c r="C9" s="56" t="s">
        <v>7</v>
      </c>
      <c r="D9" s="51" t="s">
        <v>187</v>
      </c>
      <c r="E9" s="38"/>
      <c r="F9" s="38"/>
      <c r="G9" s="38"/>
      <c r="H9" s="38"/>
      <c r="I9" s="39"/>
      <c r="J9" s="39"/>
      <c r="K9" s="39"/>
      <c r="L9" s="33"/>
    </row>
    <row r="10" spans="1:12" ht="20.25" customHeight="1">
      <c r="A10" s="4"/>
      <c r="B10" s="3"/>
      <c r="C10" s="57" t="s">
        <v>2</v>
      </c>
      <c r="D10" s="52" t="s">
        <v>187</v>
      </c>
      <c r="E10" s="40"/>
      <c r="F10" s="40"/>
      <c r="G10" s="40"/>
      <c r="H10" s="40"/>
      <c r="I10" s="41"/>
      <c r="J10" s="41"/>
      <c r="K10" s="41"/>
      <c r="L10" s="34"/>
    </row>
    <row r="11" spans="1:12" ht="20.25" customHeight="1">
      <c r="A11" s="4"/>
      <c r="B11" s="2" t="s">
        <v>35</v>
      </c>
      <c r="C11" s="55" t="s">
        <v>0</v>
      </c>
      <c r="D11" s="50" t="s">
        <v>187</v>
      </c>
      <c r="E11" s="36"/>
      <c r="F11" s="36"/>
      <c r="G11" s="36"/>
      <c r="H11" s="36"/>
      <c r="I11" s="37"/>
      <c r="J11" s="37"/>
      <c r="K11" s="37"/>
      <c r="L11" s="32"/>
    </row>
    <row r="12" spans="1:12" ht="20.25" customHeight="1">
      <c r="A12" s="4"/>
      <c r="B12" s="4"/>
      <c r="C12" s="56" t="s">
        <v>6</v>
      </c>
      <c r="D12" s="51" t="s">
        <v>187</v>
      </c>
      <c r="E12" s="38"/>
      <c r="F12" s="38"/>
      <c r="G12" s="38"/>
      <c r="H12" s="38"/>
      <c r="I12" s="39"/>
      <c r="J12" s="39"/>
      <c r="K12" s="39"/>
      <c r="L12" s="33"/>
    </row>
    <row r="13" spans="1:12" ht="20.25" customHeight="1">
      <c r="A13" s="4"/>
      <c r="B13" s="4"/>
      <c r="C13" s="56" t="s">
        <v>1</v>
      </c>
      <c r="D13" s="51" t="s">
        <v>187</v>
      </c>
      <c r="E13" s="38"/>
      <c r="F13" s="38"/>
      <c r="G13" s="38"/>
      <c r="H13" s="38"/>
      <c r="I13" s="39"/>
      <c r="J13" s="39"/>
      <c r="K13" s="39"/>
      <c r="L13" s="33"/>
    </row>
    <row r="14" spans="1:12" ht="20.25" customHeight="1">
      <c r="A14" s="4"/>
      <c r="B14" s="4"/>
      <c r="C14" s="56" t="s">
        <v>7</v>
      </c>
      <c r="D14" s="51" t="s">
        <v>187</v>
      </c>
      <c r="E14" s="38"/>
      <c r="F14" s="38"/>
      <c r="G14" s="38"/>
      <c r="H14" s="38"/>
      <c r="I14" s="39"/>
      <c r="J14" s="39"/>
      <c r="K14" s="39"/>
      <c r="L14" s="33"/>
    </row>
    <row r="15" spans="1:12" ht="20.25" customHeight="1">
      <c r="A15" s="4"/>
      <c r="B15" s="3"/>
      <c r="C15" s="57" t="s">
        <v>2</v>
      </c>
      <c r="D15" s="52" t="s">
        <v>187</v>
      </c>
      <c r="E15" s="40"/>
      <c r="F15" s="40"/>
      <c r="G15" s="40"/>
      <c r="H15" s="40"/>
      <c r="I15" s="41"/>
      <c r="J15" s="41"/>
      <c r="K15" s="41"/>
      <c r="L15" s="34"/>
    </row>
    <row r="16" spans="1:12" ht="20.25" customHeight="1">
      <c r="A16" s="4"/>
      <c r="B16" s="2" t="s">
        <v>35</v>
      </c>
      <c r="C16" s="55" t="s">
        <v>0</v>
      </c>
      <c r="D16" s="50" t="s">
        <v>187</v>
      </c>
      <c r="E16" s="36"/>
      <c r="F16" s="36"/>
      <c r="G16" s="36"/>
      <c r="H16" s="36"/>
      <c r="I16" s="37"/>
      <c r="J16" s="37"/>
      <c r="K16" s="37"/>
      <c r="L16" s="32"/>
    </row>
    <row r="17" spans="1:12" ht="20.25" customHeight="1">
      <c r="A17" s="4"/>
      <c r="B17" s="4"/>
      <c r="C17" s="56" t="s">
        <v>6</v>
      </c>
      <c r="D17" s="51" t="s">
        <v>187</v>
      </c>
      <c r="E17" s="38"/>
      <c r="F17" s="38"/>
      <c r="G17" s="38"/>
      <c r="H17" s="38"/>
      <c r="I17" s="39"/>
      <c r="J17" s="39"/>
      <c r="K17" s="39"/>
      <c r="L17" s="33"/>
    </row>
    <row r="18" spans="1:12" ht="20.25" customHeight="1">
      <c r="A18" s="4"/>
      <c r="B18" s="4"/>
      <c r="C18" s="56" t="s">
        <v>1</v>
      </c>
      <c r="D18" s="51" t="s">
        <v>187</v>
      </c>
      <c r="E18" s="38"/>
      <c r="F18" s="38"/>
      <c r="G18" s="38"/>
      <c r="H18" s="38"/>
      <c r="I18" s="39"/>
      <c r="J18" s="39"/>
      <c r="K18" s="39"/>
      <c r="L18" s="33"/>
    </row>
    <row r="19" spans="1:12" ht="20.25" customHeight="1">
      <c r="A19" s="4"/>
      <c r="B19" s="4"/>
      <c r="C19" s="56" t="s">
        <v>7</v>
      </c>
      <c r="D19" s="51" t="s">
        <v>187</v>
      </c>
      <c r="E19" s="38"/>
      <c r="F19" s="38"/>
      <c r="G19" s="38"/>
      <c r="H19" s="38"/>
      <c r="I19" s="39"/>
      <c r="J19" s="39"/>
      <c r="K19" s="39"/>
      <c r="L19" s="33"/>
    </row>
    <row r="20" spans="1:12" ht="20.25" customHeight="1">
      <c r="A20" s="4"/>
      <c r="B20" s="3"/>
      <c r="C20" s="57" t="s">
        <v>2</v>
      </c>
      <c r="D20" s="52" t="s">
        <v>187</v>
      </c>
      <c r="E20" s="40"/>
      <c r="F20" s="40"/>
      <c r="G20" s="40"/>
      <c r="H20" s="40"/>
      <c r="I20" s="41"/>
      <c r="J20" s="41"/>
      <c r="K20" s="41"/>
      <c r="L20" s="34"/>
    </row>
    <row r="21" spans="1:12" ht="20.25" customHeight="1">
      <c r="A21" s="4"/>
      <c r="B21" s="2" t="s">
        <v>35</v>
      </c>
      <c r="C21" s="55" t="s">
        <v>0</v>
      </c>
      <c r="D21" s="50" t="s">
        <v>187</v>
      </c>
      <c r="E21" s="36"/>
      <c r="F21" s="36"/>
      <c r="G21" s="36"/>
      <c r="H21" s="36"/>
      <c r="I21" s="37"/>
      <c r="J21" s="37"/>
      <c r="K21" s="37"/>
      <c r="L21" s="32"/>
    </row>
    <row r="22" spans="1:12" ht="20.25" customHeight="1">
      <c r="A22" s="4"/>
      <c r="B22" s="4"/>
      <c r="C22" s="56" t="s">
        <v>6</v>
      </c>
      <c r="D22" s="51" t="s">
        <v>187</v>
      </c>
      <c r="E22" s="38"/>
      <c r="F22" s="38"/>
      <c r="G22" s="38"/>
      <c r="H22" s="38"/>
      <c r="I22" s="39"/>
      <c r="J22" s="39"/>
      <c r="K22" s="39"/>
      <c r="L22" s="33"/>
    </row>
    <row r="23" spans="1:12" ht="20.25" customHeight="1">
      <c r="A23" s="4"/>
      <c r="B23" s="4"/>
      <c r="C23" s="56" t="s">
        <v>1</v>
      </c>
      <c r="D23" s="51" t="s">
        <v>187</v>
      </c>
      <c r="E23" s="38"/>
      <c r="F23" s="38"/>
      <c r="G23" s="38"/>
      <c r="H23" s="38"/>
      <c r="I23" s="39"/>
      <c r="J23" s="39"/>
      <c r="K23" s="39"/>
      <c r="L23" s="33"/>
    </row>
    <row r="24" spans="1:12" ht="20.25" customHeight="1">
      <c r="A24" s="4"/>
      <c r="B24" s="4"/>
      <c r="C24" s="56" t="s">
        <v>7</v>
      </c>
      <c r="D24" s="51" t="s">
        <v>187</v>
      </c>
      <c r="E24" s="38"/>
      <c r="F24" s="38"/>
      <c r="G24" s="38"/>
      <c r="H24" s="38"/>
      <c r="I24" s="39"/>
      <c r="J24" s="39"/>
      <c r="K24" s="39"/>
      <c r="L24" s="33"/>
    </row>
    <row r="25" spans="1:12" ht="20.25" customHeight="1">
      <c r="A25" s="4"/>
      <c r="B25" s="3"/>
      <c r="C25" s="57" t="s">
        <v>2</v>
      </c>
      <c r="D25" s="52" t="s">
        <v>187</v>
      </c>
      <c r="E25" s="40"/>
      <c r="F25" s="40"/>
      <c r="G25" s="40"/>
      <c r="H25" s="40"/>
      <c r="I25" s="41"/>
      <c r="J25" s="41"/>
      <c r="K25" s="41"/>
      <c r="L25" s="34"/>
    </row>
    <row r="26" spans="1:12" ht="20.25" customHeight="1">
      <c r="A26" s="7" t="s">
        <v>29</v>
      </c>
      <c r="B26" s="12" t="s">
        <v>165</v>
      </c>
      <c r="C26" s="11"/>
      <c r="D26" s="10"/>
      <c r="E26" s="17"/>
      <c r="F26" s="17"/>
      <c r="G26" s="17"/>
      <c r="H26" s="17"/>
      <c r="I26" s="27"/>
      <c r="J26" s="27"/>
      <c r="K26" s="25"/>
      <c r="L26" s="26"/>
    </row>
    <row r="27" spans="1:12" ht="20.25" customHeight="1">
      <c r="A27" s="247" t="s">
        <v>9</v>
      </c>
      <c r="B27" s="248"/>
      <c r="C27" s="248"/>
      <c r="D27" s="9"/>
      <c r="E27" s="216">
        <f aca="true" t="shared" si="1" ref="E27:L27">SUM(E28+E29+E30-E36)</f>
        <v>0</v>
      </c>
      <c r="F27" s="216">
        <f t="shared" si="1"/>
        <v>0</v>
      </c>
      <c r="G27" s="216">
        <f t="shared" si="1"/>
        <v>0</v>
      </c>
      <c r="H27" s="216">
        <f t="shared" si="1"/>
        <v>0</v>
      </c>
      <c r="I27" s="215">
        <f t="shared" si="1"/>
        <v>0</v>
      </c>
      <c r="J27" s="215">
        <f t="shared" si="1"/>
        <v>0</v>
      </c>
      <c r="K27" s="217">
        <f t="shared" si="1"/>
        <v>0</v>
      </c>
      <c r="L27" s="217">
        <f t="shared" si="1"/>
        <v>0</v>
      </c>
    </row>
    <row r="28" spans="1:12" ht="20.25" customHeight="1">
      <c r="A28" s="6"/>
      <c r="B28" s="12" t="s">
        <v>10</v>
      </c>
      <c r="C28" s="11"/>
      <c r="D28" s="10"/>
      <c r="E28" s="17"/>
      <c r="F28" s="17"/>
      <c r="G28" s="17"/>
      <c r="H28" s="17"/>
      <c r="I28" s="27"/>
      <c r="J28" s="27"/>
      <c r="K28" s="25"/>
      <c r="L28" s="26"/>
    </row>
    <row r="29" spans="1:12" ht="20.25" customHeight="1">
      <c r="A29" s="6"/>
      <c r="B29" s="260" t="s">
        <v>11</v>
      </c>
      <c r="C29" s="261"/>
      <c r="D29" s="10"/>
      <c r="E29" s="17"/>
      <c r="F29" s="17"/>
      <c r="G29" s="17"/>
      <c r="H29" s="17"/>
      <c r="I29" s="27"/>
      <c r="J29" s="27"/>
      <c r="K29" s="25"/>
      <c r="L29" s="26"/>
    </row>
    <row r="30" spans="1:12" ht="20.25" customHeight="1">
      <c r="A30" s="6"/>
      <c r="B30" s="2" t="s">
        <v>12</v>
      </c>
      <c r="C30" s="11"/>
      <c r="D30" s="10"/>
      <c r="E30" s="216">
        <f>SUM(E31:E34)</f>
        <v>0</v>
      </c>
      <c r="F30" s="216">
        <f aca="true" t="shared" si="2" ref="F30:L30">SUM(F31:F34)</f>
        <v>0</v>
      </c>
      <c r="G30" s="216">
        <f t="shared" si="2"/>
        <v>0</v>
      </c>
      <c r="H30" s="216">
        <f t="shared" si="2"/>
        <v>0</v>
      </c>
      <c r="I30" s="215">
        <f t="shared" si="2"/>
        <v>0</v>
      </c>
      <c r="J30" s="215">
        <f t="shared" si="2"/>
        <v>0</v>
      </c>
      <c r="K30" s="217">
        <f t="shared" si="2"/>
        <v>0</v>
      </c>
      <c r="L30" s="217">
        <f t="shared" si="2"/>
        <v>0</v>
      </c>
    </row>
    <row r="31" spans="1:12" ht="20.25" customHeight="1">
      <c r="A31" s="6"/>
      <c r="B31" s="4" t="s">
        <v>30</v>
      </c>
      <c r="C31" s="256" t="s">
        <v>13</v>
      </c>
      <c r="D31" s="257"/>
      <c r="E31" s="17"/>
      <c r="F31" s="17"/>
      <c r="G31" s="17"/>
      <c r="H31" s="17"/>
      <c r="I31" s="27"/>
      <c r="J31" s="27"/>
      <c r="K31" s="25"/>
      <c r="L31" s="26"/>
    </row>
    <row r="32" spans="1:12" ht="20.25" customHeight="1">
      <c r="A32" s="6"/>
      <c r="B32" s="4" t="s">
        <v>29</v>
      </c>
      <c r="C32" s="256" t="s">
        <v>14</v>
      </c>
      <c r="D32" s="257"/>
      <c r="E32" s="15"/>
      <c r="F32" s="15"/>
      <c r="G32" s="15"/>
      <c r="H32" s="15"/>
      <c r="I32" s="27"/>
      <c r="J32" s="27"/>
      <c r="K32" s="27"/>
      <c r="L32" s="15"/>
    </row>
    <row r="33" spans="1:12" ht="20.25" customHeight="1">
      <c r="A33" s="6"/>
      <c r="B33" s="4"/>
      <c r="C33" s="256" t="s">
        <v>28</v>
      </c>
      <c r="D33" s="257"/>
      <c r="E33" s="15"/>
      <c r="F33" s="15"/>
      <c r="G33" s="15"/>
      <c r="H33" s="15"/>
      <c r="I33" s="27"/>
      <c r="J33" s="27"/>
      <c r="K33" s="27"/>
      <c r="L33" s="15"/>
    </row>
    <row r="34" spans="1:12" ht="20.25" customHeight="1">
      <c r="A34" s="6"/>
      <c r="B34" s="6" t="s">
        <v>31</v>
      </c>
      <c r="C34" s="256" t="s">
        <v>15</v>
      </c>
      <c r="D34" s="257"/>
      <c r="E34" s="15"/>
      <c r="F34" s="15"/>
      <c r="G34" s="15"/>
      <c r="H34" s="15"/>
      <c r="I34" s="27"/>
      <c r="J34" s="27"/>
      <c r="K34" s="27"/>
      <c r="L34" s="15"/>
    </row>
    <row r="35" spans="1:12" ht="20.25" customHeight="1">
      <c r="A35" s="6"/>
      <c r="B35" s="3"/>
      <c r="C35" s="258" t="s">
        <v>134</v>
      </c>
      <c r="D35" s="259"/>
      <c r="E35" s="15"/>
      <c r="F35" s="15"/>
      <c r="G35" s="15"/>
      <c r="H35" s="15"/>
      <c r="I35" s="27"/>
      <c r="J35" s="27"/>
      <c r="K35" s="27"/>
      <c r="L35" s="15"/>
    </row>
    <row r="36" spans="1:12" ht="20.25" customHeight="1">
      <c r="A36" s="6"/>
      <c r="B36" s="6" t="s">
        <v>16</v>
      </c>
      <c r="C36" s="20"/>
      <c r="D36" s="21"/>
      <c r="E36" s="15"/>
      <c r="F36" s="15"/>
      <c r="G36" s="15"/>
      <c r="H36" s="15"/>
      <c r="I36" s="27"/>
      <c r="J36" s="27"/>
      <c r="K36" s="27"/>
      <c r="L36" s="15"/>
    </row>
    <row r="37" spans="1:12" ht="20.25" customHeight="1">
      <c r="A37" s="12" t="s">
        <v>17</v>
      </c>
      <c r="B37" s="11"/>
      <c r="C37" s="11"/>
      <c r="D37" s="10"/>
      <c r="E37" s="215">
        <f aca="true" t="shared" si="3" ref="E37:L37">+E10-E27</f>
        <v>0</v>
      </c>
      <c r="F37" s="215">
        <f t="shared" si="3"/>
        <v>0</v>
      </c>
      <c r="G37" s="215">
        <f t="shared" si="3"/>
        <v>0</v>
      </c>
      <c r="H37" s="215">
        <f t="shared" si="3"/>
        <v>0</v>
      </c>
      <c r="I37" s="215">
        <f t="shared" si="3"/>
        <v>0</v>
      </c>
      <c r="J37" s="215">
        <f t="shared" si="3"/>
        <v>0</v>
      </c>
      <c r="K37" s="215">
        <f t="shared" si="3"/>
        <v>0</v>
      </c>
      <c r="L37" s="215">
        <f t="shared" si="3"/>
        <v>0</v>
      </c>
    </row>
    <row r="38" spans="1:12" ht="20.25" customHeight="1">
      <c r="A38" s="1" t="s">
        <v>18</v>
      </c>
      <c r="B38" s="5"/>
      <c r="C38" s="5"/>
      <c r="D38" s="21"/>
      <c r="E38" s="217">
        <f aca="true" t="shared" si="4" ref="E38:L38">SUM(E39:E41)</f>
        <v>0</v>
      </c>
      <c r="F38" s="217">
        <f t="shared" si="4"/>
        <v>0</v>
      </c>
      <c r="G38" s="217">
        <f t="shared" si="4"/>
        <v>0</v>
      </c>
      <c r="H38" s="217">
        <f t="shared" si="4"/>
        <v>0</v>
      </c>
      <c r="I38" s="217">
        <f t="shared" si="4"/>
        <v>0</v>
      </c>
      <c r="J38" s="217">
        <f t="shared" si="4"/>
        <v>0</v>
      </c>
      <c r="K38" s="217">
        <f t="shared" si="4"/>
        <v>0</v>
      </c>
      <c r="L38" s="217">
        <f t="shared" si="4"/>
        <v>0</v>
      </c>
    </row>
    <row r="39" spans="1:12" ht="20.25" customHeight="1">
      <c r="A39" s="6" t="s">
        <v>32</v>
      </c>
      <c r="B39" s="12" t="s">
        <v>19</v>
      </c>
      <c r="C39" s="11"/>
      <c r="D39" s="10"/>
      <c r="E39" s="26"/>
      <c r="F39" s="26"/>
      <c r="G39" s="26"/>
      <c r="H39" s="26"/>
      <c r="I39" s="25"/>
      <c r="J39" s="25"/>
      <c r="K39" s="25"/>
      <c r="L39" s="26"/>
    </row>
    <row r="40" spans="1:12" ht="20.25" customHeight="1">
      <c r="A40" s="6" t="s">
        <v>33</v>
      </c>
      <c r="B40" s="12" t="s">
        <v>20</v>
      </c>
      <c r="C40" s="11"/>
      <c r="D40" s="13"/>
      <c r="E40" s="26"/>
      <c r="F40" s="26"/>
      <c r="G40" s="26"/>
      <c r="H40" s="26"/>
      <c r="I40" s="25"/>
      <c r="J40" s="25"/>
      <c r="K40" s="25"/>
      <c r="L40" s="26"/>
    </row>
    <row r="41" spans="1:12" ht="20.25" customHeight="1">
      <c r="A41" s="6"/>
      <c r="B41" s="12" t="s">
        <v>3</v>
      </c>
      <c r="C41" s="11"/>
      <c r="D41" s="13"/>
      <c r="E41" s="26"/>
      <c r="F41" s="26"/>
      <c r="G41" s="26"/>
      <c r="H41" s="26"/>
      <c r="I41" s="25"/>
      <c r="J41" s="25"/>
      <c r="K41" s="25"/>
      <c r="L41" s="26"/>
    </row>
    <row r="42" spans="1:12" ht="20.25" customHeight="1">
      <c r="A42" s="3" t="s">
        <v>34</v>
      </c>
      <c r="B42" s="12" t="s">
        <v>135</v>
      </c>
      <c r="C42" s="11"/>
      <c r="D42" s="13"/>
      <c r="E42" s="26"/>
      <c r="F42" s="26"/>
      <c r="G42" s="26"/>
      <c r="H42" s="26"/>
      <c r="I42" s="25"/>
      <c r="J42" s="25"/>
      <c r="K42" s="25"/>
      <c r="L42" s="26"/>
    </row>
    <row r="43" spans="1:12" ht="20.25" customHeight="1">
      <c r="A43" s="7" t="s">
        <v>21</v>
      </c>
      <c r="B43" s="8"/>
      <c r="C43" s="8"/>
      <c r="D43" s="13"/>
      <c r="E43" s="215">
        <f aca="true" t="shared" si="5" ref="E43:L43">+E37-E38</f>
        <v>0</v>
      </c>
      <c r="F43" s="215">
        <f t="shared" si="5"/>
        <v>0</v>
      </c>
      <c r="G43" s="215">
        <f t="shared" si="5"/>
        <v>0</v>
      </c>
      <c r="H43" s="215">
        <f t="shared" si="5"/>
        <v>0</v>
      </c>
      <c r="I43" s="215">
        <f t="shared" si="5"/>
        <v>0</v>
      </c>
      <c r="J43" s="215">
        <f t="shared" si="5"/>
        <v>0</v>
      </c>
      <c r="K43" s="215">
        <f t="shared" si="5"/>
        <v>0</v>
      </c>
      <c r="L43" s="215">
        <f t="shared" si="5"/>
        <v>0</v>
      </c>
    </row>
    <row r="44" spans="1:12" ht="20.25" customHeight="1">
      <c r="A44" s="1" t="s">
        <v>22</v>
      </c>
      <c r="B44" s="1"/>
      <c r="C44" s="5"/>
      <c r="D44" s="9"/>
      <c r="E44" s="15"/>
      <c r="F44" s="15"/>
      <c r="G44" s="15"/>
      <c r="H44" s="15"/>
      <c r="I44" s="27"/>
      <c r="J44" s="27"/>
      <c r="K44" s="27"/>
      <c r="L44" s="15"/>
    </row>
    <row r="45" spans="1:12" ht="20.25" customHeight="1">
      <c r="A45" s="1" t="s">
        <v>23</v>
      </c>
      <c r="B45" s="5"/>
      <c r="C45" s="5"/>
      <c r="D45" s="9"/>
      <c r="E45" s="15"/>
      <c r="F45" s="15"/>
      <c r="G45" s="15"/>
      <c r="H45" s="15"/>
      <c r="I45" s="27"/>
      <c r="J45" s="27"/>
      <c r="K45" s="27"/>
      <c r="L45" s="15"/>
    </row>
    <row r="46" spans="1:12" ht="20.25" customHeight="1">
      <c r="A46" s="7" t="s">
        <v>32</v>
      </c>
      <c r="B46" s="12" t="s">
        <v>141</v>
      </c>
      <c r="C46" s="11"/>
      <c r="D46" s="10"/>
      <c r="E46" s="15"/>
      <c r="F46" s="15"/>
      <c r="G46" s="15"/>
      <c r="H46" s="15"/>
      <c r="I46" s="27"/>
      <c r="J46" s="27"/>
      <c r="K46" s="27"/>
      <c r="L46" s="15"/>
    </row>
    <row r="47" spans="1:12" ht="20.25" customHeight="1">
      <c r="A47" s="12" t="s">
        <v>24</v>
      </c>
      <c r="B47" s="11"/>
      <c r="C47" s="11"/>
      <c r="D47" s="10"/>
      <c r="E47" s="215">
        <f aca="true" t="shared" si="6" ref="E47:L47">+E43+E44-E45</f>
        <v>0</v>
      </c>
      <c r="F47" s="215">
        <f t="shared" si="6"/>
        <v>0</v>
      </c>
      <c r="G47" s="215">
        <f t="shared" si="6"/>
        <v>0</v>
      </c>
      <c r="H47" s="215">
        <f t="shared" si="6"/>
        <v>0</v>
      </c>
      <c r="I47" s="215">
        <f t="shared" si="6"/>
        <v>0</v>
      </c>
      <c r="J47" s="215">
        <f t="shared" si="6"/>
        <v>0</v>
      </c>
      <c r="K47" s="215">
        <f t="shared" si="6"/>
        <v>0</v>
      </c>
      <c r="L47" s="215">
        <f t="shared" si="6"/>
        <v>0</v>
      </c>
    </row>
    <row r="48" spans="1:12" ht="20.25" customHeight="1">
      <c r="A48" s="30" t="s">
        <v>25</v>
      </c>
      <c r="B48" s="20"/>
      <c r="C48" s="20"/>
      <c r="D48" s="21"/>
      <c r="E48" s="215">
        <f aca="true" t="shared" si="7" ref="E48:K48">+E47</f>
        <v>0</v>
      </c>
      <c r="F48" s="215">
        <f t="shared" si="7"/>
        <v>0</v>
      </c>
      <c r="G48" s="215">
        <f t="shared" si="7"/>
        <v>0</v>
      </c>
      <c r="H48" s="215">
        <f t="shared" si="7"/>
        <v>0</v>
      </c>
      <c r="I48" s="215">
        <f t="shared" si="7"/>
        <v>0</v>
      </c>
      <c r="J48" s="215">
        <f t="shared" si="7"/>
        <v>0</v>
      </c>
      <c r="K48" s="215">
        <f t="shared" si="7"/>
        <v>0</v>
      </c>
      <c r="L48" s="215">
        <f>+L47</f>
        <v>0</v>
      </c>
    </row>
    <row r="49" spans="1:12" ht="20.25" customHeight="1">
      <c r="A49" s="14" t="s">
        <v>26</v>
      </c>
      <c r="B49" s="11"/>
      <c r="C49" s="11"/>
      <c r="D49" s="10"/>
      <c r="E49" s="15"/>
      <c r="F49" s="15"/>
      <c r="G49" s="15"/>
      <c r="H49" s="15"/>
      <c r="I49" s="27"/>
      <c r="J49" s="27"/>
      <c r="K49" s="27"/>
      <c r="L49" s="15"/>
    </row>
    <row r="50" spans="1:12" ht="20.25" customHeight="1">
      <c r="A50" s="14" t="s">
        <v>27</v>
      </c>
      <c r="B50" s="11"/>
      <c r="C50" s="11"/>
      <c r="D50" s="10"/>
      <c r="E50" s="215">
        <f aca="true" t="shared" si="8" ref="E50:K50">+E48-E49</f>
        <v>0</v>
      </c>
      <c r="F50" s="215">
        <f t="shared" si="8"/>
        <v>0</v>
      </c>
      <c r="G50" s="215">
        <f t="shared" si="8"/>
        <v>0</v>
      </c>
      <c r="H50" s="215">
        <f t="shared" si="8"/>
        <v>0</v>
      </c>
      <c r="I50" s="215">
        <f t="shared" si="8"/>
        <v>0</v>
      </c>
      <c r="J50" s="215">
        <f t="shared" si="8"/>
        <v>0</v>
      </c>
      <c r="K50" s="215">
        <f t="shared" si="8"/>
        <v>0</v>
      </c>
      <c r="L50" s="215">
        <f>+L48-L49</f>
        <v>0</v>
      </c>
    </row>
    <row r="52" spans="1:12" ht="20.25" customHeight="1">
      <c r="A52" s="14" t="s">
        <v>36</v>
      </c>
      <c r="B52" s="11"/>
      <c r="C52" s="11"/>
      <c r="D52" s="11"/>
      <c r="E52" s="215">
        <f>E50</f>
        <v>0</v>
      </c>
      <c r="F52" s="215">
        <f aca="true" t="shared" si="9" ref="F52:L52">F50</f>
        <v>0</v>
      </c>
      <c r="G52" s="215">
        <f t="shared" si="9"/>
        <v>0</v>
      </c>
      <c r="H52" s="215">
        <f t="shared" si="9"/>
        <v>0</v>
      </c>
      <c r="I52" s="215">
        <f t="shared" si="9"/>
        <v>0</v>
      </c>
      <c r="J52" s="215">
        <f t="shared" si="9"/>
        <v>0</v>
      </c>
      <c r="K52" s="215">
        <f t="shared" si="9"/>
        <v>0</v>
      </c>
      <c r="L52" s="215">
        <f t="shared" si="9"/>
        <v>0</v>
      </c>
    </row>
    <row r="53" spans="1:12" ht="20.25" customHeight="1">
      <c r="A53" s="270" t="s">
        <v>145</v>
      </c>
      <c r="B53" s="11"/>
      <c r="C53" s="11"/>
      <c r="D53" s="11"/>
      <c r="E53" s="15"/>
      <c r="F53" s="15"/>
      <c r="G53" s="15"/>
      <c r="H53" s="15"/>
      <c r="I53" s="27"/>
      <c r="J53" s="27"/>
      <c r="K53" s="27"/>
      <c r="L53" s="15"/>
    </row>
    <row r="54" spans="1:12" ht="20.25" customHeight="1" thickBot="1">
      <c r="A54" s="14" t="s">
        <v>37</v>
      </c>
      <c r="B54" s="11"/>
      <c r="C54" s="11"/>
      <c r="D54" s="11"/>
      <c r="E54" s="15"/>
      <c r="F54" s="15"/>
      <c r="G54" s="15"/>
      <c r="H54" s="15"/>
      <c r="I54" s="27"/>
      <c r="J54" s="27"/>
      <c r="K54" s="27"/>
      <c r="L54" s="28"/>
    </row>
    <row r="55" spans="1:12" ht="20.25" customHeight="1" thickBot="1" thickTop="1">
      <c r="A55" s="42" t="s">
        <v>210</v>
      </c>
      <c r="B55" s="11"/>
      <c r="C55" s="11"/>
      <c r="D55" s="11"/>
      <c r="E55" s="215">
        <f>SUM(E52:E54)</f>
        <v>0</v>
      </c>
      <c r="F55" s="215">
        <f aca="true" t="shared" si="10" ref="F55:L55">SUM(F52:F54)</f>
        <v>0</v>
      </c>
      <c r="G55" s="215">
        <f t="shared" si="10"/>
        <v>0</v>
      </c>
      <c r="H55" s="215">
        <f t="shared" si="10"/>
        <v>0</v>
      </c>
      <c r="I55" s="215">
        <f t="shared" si="10"/>
        <v>0</v>
      </c>
      <c r="J55" s="215">
        <f t="shared" si="10"/>
        <v>0</v>
      </c>
      <c r="K55" s="218">
        <f t="shared" si="10"/>
        <v>0</v>
      </c>
      <c r="L55" s="219">
        <f t="shared" si="10"/>
        <v>0</v>
      </c>
    </row>
    <row r="56" spans="1:12" ht="14.25" thickTop="1">
      <c r="A56" s="255" t="s">
        <v>206</v>
      </c>
      <c r="B56" s="255"/>
      <c r="C56" s="255"/>
      <c r="D56" s="255"/>
      <c r="E56" s="255"/>
      <c r="F56" s="255"/>
      <c r="G56" s="255"/>
      <c r="H56" s="255"/>
      <c r="I56" s="255"/>
      <c r="J56" s="255"/>
      <c r="K56" s="255"/>
      <c r="L56" s="22" t="s">
        <v>110</v>
      </c>
    </row>
    <row r="57" ht="13.5">
      <c r="L57" s="31" t="s">
        <v>111</v>
      </c>
    </row>
  </sheetData>
  <sheetProtection/>
  <mergeCells count="9">
    <mergeCell ref="A56:K56"/>
    <mergeCell ref="C34:D34"/>
    <mergeCell ref="C35:D35"/>
    <mergeCell ref="A5:C5"/>
    <mergeCell ref="A27:C27"/>
    <mergeCell ref="B29:C29"/>
    <mergeCell ref="C31:D31"/>
    <mergeCell ref="C32:D32"/>
    <mergeCell ref="C33:D33"/>
  </mergeCells>
  <printOptions/>
  <pageMargins left="0.984251968503937" right="0.984251968503937" top="0.984251968503937" bottom="0.7874015748031497" header="0.5118110236220472" footer="0.31496062992125984"/>
  <pageSetup horizontalDpi="300" verticalDpi="300" orientation="portrait" paperSize="8" scale="97" r:id="rId1"/>
</worksheet>
</file>

<file path=xl/worksheets/sheet4.xml><?xml version="1.0" encoding="utf-8"?>
<worksheet xmlns="http://schemas.openxmlformats.org/spreadsheetml/2006/main" xmlns:r="http://schemas.openxmlformats.org/officeDocument/2006/relationships">
  <dimension ref="A1:L59"/>
  <sheetViews>
    <sheetView showZeros="0" view="pageBreakPreview" zoomScale="93" zoomScaleSheetLayoutView="93" zoomScalePageLayoutView="0" workbookViewId="0" topLeftCell="A36">
      <selection activeCell="F53" sqref="F53"/>
    </sheetView>
  </sheetViews>
  <sheetFormatPr defaultColWidth="9.00390625" defaultRowHeight="13.5"/>
  <cols>
    <col min="1" max="1" width="4.625" style="18" customWidth="1"/>
    <col min="2" max="2" width="13.625" style="18" customWidth="1"/>
    <col min="3" max="3" width="11.625" style="18" customWidth="1"/>
    <col min="4" max="4" width="9.125" style="18" bestFit="1" customWidth="1"/>
    <col min="5" max="12" width="11.00390625" style="165" customWidth="1"/>
    <col min="13" max="16384" width="9.00390625" style="18" customWidth="1"/>
  </cols>
  <sheetData>
    <row r="1" ht="25.5" customHeight="1">
      <c r="A1" s="43" t="s">
        <v>168</v>
      </c>
    </row>
    <row r="2" spans="2:12" ht="15.75" customHeight="1">
      <c r="B2" s="29"/>
      <c r="C2" s="29"/>
      <c r="D2" s="23"/>
      <c r="E2" s="166"/>
      <c r="F2" s="166"/>
      <c r="G2" s="166"/>
      <c r="H2" s="166"/>
      <c r="L2" s="167" t="s">
        <v>45</v>
      </c>
    </row>
    <row r="3" spans="1:12" ht="19.5" customHeight="1">
      <c r="A3" s="1"/>
      <c r="B3" s="5"/>
      <c r="C3" s="5"/>
      <c r="D3" s="9"/>
      <c r="E3" s="168" t="s">
        <v>193</v>
      </c>
      <c r="F3" s="168" t="s">
        <v>186</v>
      </c>
      <c r="G3" s="192" t="s">
        <v>197</v>
      </c>
      <c r="H3" s="192" t="s">
        <v>198</v>
      </c>
      <c r="I3" s="192" t="s">
        <v>199</v>
      </c>
      <c r="J3" s="192" t="s">
        <v>195</v>
      </c>
      <c r="K3" s="192" t="s">
        <v>200</v>
      </c>
      <c r="L3" s="192" t="s">
        <v>201</v>
      </c>
    </row>
    <row r="4" spans="1:12" ht="19.5" customHeight="1">
      <c r="A4" s="7"/>
      <c r="B4" s="8"/>
      <c r="C4" s="8"/>
      <c r="D4" s="13"/>
      <c r="E4" s="169"/>
      <c r="F4" s="169"/>
      <c r="G4" s="170" t="s">
        <v>106</v>
      </c>
      <c r="H4" s="171"/>
      <c r="I4" s="171"/>
      <c r="J4" s="171"/>
      <c r="K4" s="171"/>
      <c r="L4" s="170" t="s">
        <v>107</v>
      </c>
    </row>
    <row r="5" spans="1:12" ht="19.5" customHeight="1">
      <c r="A5" s="247" t="s">
        <v>192</v>
      </c>
      <c r="B5" s="248"/>
      <c r="C5" s="248"/>
      <c r="D5" s="262"/>
      <c r="E5" s="210">
        <f>E10+E15+E20+E25+E26</f>
        <v>0</v>
      </c>
      <c r="F5" s="210">
        <f aca="true" t="shared" si="0" ref="F5:L5">F10+F15+F20+F25+F26</f>
        <v>0</v>
      </c>
      <c r="G5" s="210">
        <f t="shared" si="0"/>
        <v>0</v>
      </c>
      <c r="H5" s="210">
        <f t="shared" si="0"/>
        <v>0</v>
      </c>
      <c r="I5" s="210">
        <f t="shared" si="0"/>
        <v>0</v>
      </c>
      <c r="J5" s="210">
        <f t="shared" si="0"/>
        <v>0</v>
      </c>
      <c r="K5" s="210">
        <f t="shared" si="0"/>
        <v>0</v>
      </c>
      <c r="L5" s="210">
        <f t="shared" si="0"/>
        <v>0</v>
      </c>
    </row>
    <row r="6" spans="1:12" ht="19.5" customHeight="1">
      <c r="A6" s="4"/>
      <c r="B6" s="2" t="s">
        <v>35</v>
      </c>
      <c r="C6" s="55" t="s">
        <v>0</v>
      </c>
      <c r="D6" s="189" t="s">
        <v>208</v>
      </c>
      <c r="E6" s="174"/>
      <c r="F6" s="174"/>
      <c r="G6" s="174"/>
      <c r="H6" s="174"/>
      <c r="I6" s="175"/>
      <c r="J6" s="175"/>
      <c r="K6" s="175"/>
      <c r="L6" s="176"/>
    </row>
    <row r="7" spans="1:12" ht="19.5" customHeight="1">
      <c r="A7" s="4"/>
      <c r="B7" s="4"/>
      <c r="C7" s="56" t="s">
        <v>6</v>
      </c>
      <c r="D7" s="190" t="s">
        <v>207</v>
      </c>
      <c r="E7" s="177"/>
      <c r="F7" s="177"/>
      <c r="G7" s="177"/>
      <c r="H7" s="177"/>
      <c r="I7" s="178"/>
      <c r="J7" s="178"/>
      <c r="K7" s="178"/>
      <c r="L7" s="179"/>
    </row>
    <row r="8" spans="1:12" ht="19.5" customHeight="1">
      <c r="A8" s="4"/>
      <c r="B8" s="4"/>
      <c r="C8" s="56" t="s">
        <v>1</v>
      </c>
      <c r="D8" s="190" t="s">
        <v>207</v>
      </c>
      <c r="E8" s="177"/>
      <c r="F8" s="177"/>
      <c r="G8" s="177"/>
      <c r="H8" s="177"/>
      <c r="I8" s="178"/>
      <c r="J8" s="178"/>
      <c r="K8" s="178"/>
      <c r="L8" s="179"/>
    </row>
    <row r="9" spans="1:12" ht="19.5" customHeight="1">
      <c r="A9" s="4"/>
      <c r="B9" s="4"/>
      <c r="C9" s="56" t="s">
        <v>7</v>
      </c>
      <c r="D9" s="190" t="s">
        <v>207</v>
      </c>
      <c r="E9" s="177"/>
      <c r="F9" s="177"/>
      <c r="G9" s="177"/>
      <c r="H9" s="177"/>
      <c r="I9" s="178"/>
      <c r="J9" s="178"/>
      <c r="K9" s="178"/>
      <c r="L9" s="179"/>
    </row>
    <row r="10" spans="1:12" ht="19.5" customHeight="1">
      <c r="A10" s="4"/>
      <c r="B10" s="3"/>
      <c r="C10" s="57" t="s">
        <v>2</v>
      </c>
      <c r="D10" s="191" t="s">
        <v>207</v>
      </c>
      <c r="E10" s="180"/>
      <c r="F10" s="180"/>
      <c r="G10" s="180"/>
      <c r="H10" s="180"/>
      <c r="I10" s="181"/>
      <c r="J10" s="181"/>
      <c r="K10" s="181"/>
      <c r="L10" s="182"/>
    </row>
    <row r="11" spans="1:12" ht="19.5" customHeight="1">
      <c r="A11" s="4"/>
      <c r="B11" s="2" t="s">
        <v>35</v>
      </c>
      <c r="C11" s="55" t="s">
        <v>0</v>
      </c>
      <c r="D11" s="189" t="s">
        <v>207</v>
      </c>
      <c r="E11" s="174"/>
      <c r="F11" s="174"/>
      <c r="G11" s="174"/>
      <c r="H11" s="174"/>
      <c r="I11" s="175"/>
      <c r="J11" s="175"/>
      <c r="K11" s="175"/>
      <c r="L11" s="176"/>
    </row>
    <row r="12" spans="1:12" ht="19.5" customHeight="1">
      <c r="A12" s="4"/>
      <c r="B12" s="4"/>
      <c r="C12" s="56" t="s">
        <v>6</v>
      </c>
      <c r="D12" s="190" t="s">
        <v>207</v>
      </c>
      <c r="E12" s="177"/>
      <c r="F12" s="177"/>
      <c r="G12" s="177"/>
      <c r="H12" s="177"/>
      <c r="I12" s="178"/>
      <c r="J12" s="178"/>
      <c r="K12" s="178"/>
      <c r="L12" s="179"/>
    </row>
    <row r="13" spans="1:12" ht="19.5" customHeight="1">
      <c r="A13" s="4"/>
      <c r="B13" s="4"/>
      <c r="C13" s="56" t="s">
        <v>1</v>
      </c>
      <c r="D13" s="190" t="s">
        <v>207</v>
      </c>
      <c r="E13" s="177"/>
      <c r="F13" s="177"/>
      <c r="G13" s="177"/>
      <c r="H13" s="177"/>
      <c r="I13" s="178"/>
      <c r="J13" s="178"/>
      <c r="K13" s="178"/>
      <c r="L13" s="179"/>
    </row>
    <row r="14" spans="1:12" ht="19.5" customHeight="1">
      <c r="A14" s="4"/>
      <c r="B14" s="4"/>
      <c r="C14" s="56" t="s">
        <v>7</v>
      </c>
      <c r="D14" s="190" t="s">
        <v>207</v>
      </c>
      <c r="E14" s="177"/>
      <c r="F14" s="177"/>
      <c r="G14" s="177"/>
      <c r="H14" s="177"/>
      <c r="I14" s="178"/>
      <c r="J14" s="178"/>
      <c r="K14" s="178"/>
      <c r="L14" s="179"/>
    </row>
    <row r="15" spans="1:12" ht="19.5" customHeight="1">
      <c r="A15" s="4"/>
      <c r="B15" s="3"/>
      <c r="C15" s="57" t="s">
        <v>2</v>
      </c>
      <c r="D15" s="191" t="s">
        <v>207</v>
      </c>
      <c r="E15" s="180"/>
      <c r="F15" s="180"/>
      <c r="G15" s="180"/>
      <c r="H15" s="180"/>
      <c r="I15" s="181"/>
      <c r="J15" s="181"/>
      <c r="K15" s="181"/>
      <c r="L15" s="182"/>
    </row>
    <row r="16" spans="1:12" ht="19.5" customHeight="1">
      <c r="A16" s="4"/>
      <c r="B16" s="2" t="s">
        <v>35</v>
      </c>
      <c r="C16" s="55" t="s">
        <v>0</v>
      </c>
      <c r="D16" s="189" t="s">
        <v>207</v>
      </c>
      <c r="E16" s="174"/>
      <c r="F16" s="174"/>
      <c r="G16" s="174"/>
      <c r="H16" s="174"/>
      <c r="I16" s="175"/>
      <c r="J16" s="175"/>
      <c r="K16" s="175"/>
      <c r="L16" s="176"/>
    </row>
    <row r="17" spans="1:12" ht="19.5" customHeight="1">
      <c r="A17" s="4"/>
      <c r="B17" s="4"/>
      <c r="C17" s="56" t="s">
        <v>6</v>
      </c>
      <c r="D17" s="190" t="s">
        <v>207</v>
      </c>
      <c r="E17" s="177"/>
      <c r="F17" s="177"/>
      <c r="G17" s="177"/>
      <c r="H17" s="177"/>
      <c r="I17" s="178"/>
      <c r="J17" s="178"/>
      <c r="K17" s="178"/>
      <c r="L17" s="179"/>
    </row>
    <row r="18" spans="1:12" ht="19.5" customHeight="1">
      <c r="A18" s="4"/>
      <c r="B18" s="4"/>
      <c r="C18" s="56" t="s">
        <v>1</v>
      </c>
      <c r="D18" s="190" t="s">
        <v>207</v>
      </c>
      <c r="E18" s="177"/>
      <c r="F18" s="177"/>
      <c r="G18" s="177"/>
      <c r="H18" s="177"/>
      <c r="I18" s="178"/>
      <c r="J18" s="178"/>
      <c r="K18" s="178"/>
      <c r="L18" s="179"/>
    </row>
    <row r="19" spans="1:12" ht="19.5" customHeight="1">
      <c r="A19" s="4"/>
      <c r="B19" s="4"/>
      <c r="C19" s="56" t="s">
        <v>7</v>
      </c>
      <c r="D19" s="190" t="s">
        <v>207</v>
      </c>
      <c r="E19" s="177"/>
      <c r="F19" s="177"/>
      <c r="G19" s="177"/>
      <c r="H19" s="177"/>
      <c r="I19" s="178"/>
      <c r="J19" s="178"/>
      <c r="K19" s="178"/>
      <c r="L19" s="179"/>
    </row>
    <row r="20" spans="1:12" ht="19.5" customHeight="1">
      <c r="A20" s="4"/>
      <c r="B20" s="3"/>
      <c r="C20" s="57" t="s">
        <v>2</v>
      </c>
      <c r="D20" s="191" t="s">
        <v>207</v>
      </c>
      <c r="E20" s="180"/>
      <c r="F20" s="180"/>
      <c r="G20" s="180"/>
      <c r="H20" s="180"/>
      <c r="I20" s="181"/>
      <c r="J20" s="181"/>
      <c r="K20" s="181"/>
      <c r="L20" s="182"/>
    </row>
    <row r="21" spans="1:12" ht="19.5" customHeight="1">
      <c r="A21" s="4"/>
      <c r="B21" s="2" t="s">
        <v>35</v>
      </c>
      <c r="C21" s="55" t="s">
        <v>0</v>
      </c>
      <c r="D21" s="189" t="s">
        <v>207</v>
      </c>
      <c r="E21" s="174"/>
      <c r="F21" s="174"/>
      <c r="G21" s="174"/>
      <c r="H21" s="174"/>
      <c r="I21" s="175"/>
      <c r="J21" s="175"/>
      <c r="K21" s="175"/>
      <c r="L21" s="176"/>
    </row>
    <row r="22" spans="1:12" ht="19.5" customHeight="1">
      <c r="A22" s="4"/>
      <c r="B22" s="4"/>
      <c r="C22" s="56" t="s">
        <v>6</v>
      </c>
      <c r="D22" s="190" t="s">
        <v>207</v>
      </c>
      <c r="E22" s="177"/>
      <c r="F22" s="177"/>
      <c r="G22" s="177"/>
      <c r="H22" s="177"/>
      <c r="I22" s="178"/>
      <c r="J22" s="178"/>
      <c r="K22" s="178"/>
      <c r="L22" s="179"/>
    </row>
    <row r="23" spans="1:12" ht="19.5" customHeight="1">
      <c r="A23" s="4"/>
      <c r="B23" s="4"/>
      <c r="C23" s="56" t="s">
        <v>1</v>
      </c>
      <c r="D23" s="190" t="s">
        <v>207</v>
      </c>
      <c r="E23" s="177"/>
      <c r="F23" s="177"/>
      <c r="G23" s="177"/>
      <c r="H23" s="177"/>
      <c r="I23" s="178"/>
      <c r="J23" s="178"/>
      <c r="K23" s="178"/>
      <c r="L23" s="179"/>
    </row>
    <row r="24" spans="1:12" ht="19.5" customHeight="1">
      <c r="A24" s="4"/>
      <c r="B24" s="4"/>
      <c r="C24" s="56" t="s">
        <v>7</v>
      </c>
      <c r="D24" s="190" t="s">
        <v>207</v>
      </c>
      <c r="E24" s="177"/>
      <c r="F24" s="177"/>
      <c r="G24" s="177"/>
      <c r="H24" s="177"/>
      <c r="I24" s="178"/>
      <c r="J24" s="178"/>
      <c r="K24" s="178"/>
      <c r="L24" s="179"/>
    </row>
    <row r="25" spans="1:12" ht="19.5" customHeight="1">
      <c r="A25" s="4"/>
      <c r="B25" s="3"/>
      <c r="C25" s="57" t="s">
        <v>2</v>
      </c>
      <c r="D25" s="191" t="s">
        <v>207</v>
      </c>
      <c r="E25" s="180"/>
      <c r="F25" s="180"/>
      <c r="G25" s="180"/>
      <c r="H25" s="180"/>
      <c r="I25" s="181"/>
      <c r="J25" s="181"/>
      <c r="K25" s="181"/>
      <c r="L25" s="182"/>
    </row>
    <row r="26" spans="1:12" ht="19.5" customHeight="1">
      <c r="A26" s="7" t="s">
        <v>38</v>
      </c>
      <c r="B26" s="12" t="s">
        <v>165</v>
      </c>
      <c r="C26" s="11"/>
      <c r="D26" s="10"/>
      <c r="E26" s="183"/>
      <c r="F26" s="183"/>
      <c r="G26" s="183"/>
      <c r="H26" s="183"/>
      <c r="I26" s="173"/>
      <c r="J26" s="173"/>
      <c r="K26" s="193"/>
      <c r="L26" s="184"/>
    </row>
    <row r="27" spans="1:12" ht="19.5" customHeight="1">
      <c r="A27" s="247" t="s">
        <v>9</v>
      </c>
      <c r="B27" s="248"/>
      <c r="C27" s="248"/>
      <c r="D27" s="262"/>
      <c r="E27" s="211">
        <f>SUM(E28+E29+E30-E36)</f>
        <v>0</v>
      </c>
      <c r="F27" s="211">
        <f aca="true" t="shared" si="1" ref="F27:L27">SUM(F28+F29+F30-F36)</f>
        <v>0</v>
      </c>
      <c r="G27" s="211">
        <f t="shared" si="1"/>
        <v>0</v>
      </c>
      <c r="H27" s="211">
        <f t="shared" si="1"/>
        <v>0</v>
      </c>
      <c r="I27" s="210">
        <f t="shared" si="1"/>
        <v>0</v>
      </c>
      <c r="J27" s="210">
        <f t="shared" si="1"/>
        <v>0</v>
      </c>
      <c r="K27" s="212">
        <f t="shared" si="1"/>
        <v>0</v>
      </c>
      <c r="L27" s="212">
        <f t="shared" si="1"/>
        <v>0</v>
      </c>
    </row>
    <row r="28" spans="1:12" ht="19.5" customHeight="1">
      <c r="A28" s="6"/>
      <c r="B28" s="12" t="s">
        <v>10</v>
      </c>
      <c r="C28" s="11"/>
      <c r="D28" s="10"/>
      <c r="E28" s="183"/>
      <c r="F28" s="183"/>
      <c r="G28" s="183"/>
      <c r="H28" s="183"/>
      <c r="I28" s="173"/>
      <c r="J28" s="173"/>
      <c r="K28" s="193"/>
      <c r="L28" s="184"/>
    </row>
    <row r="29" spans="1:12" ht="19.5" customHeight="1">
      <c r="A29" s="6"/>
      <c r="B29" s="260" t="s">
        <v>11</v>
      </c>
      <c r="C29" s="261"/>
      <c r="D29" s="263"/>
      <c r="E29" s="183"/>
      <c r="F29" s="183"/>
      <c r="G29" s="183"/>
      <c r="H29" s="183"/>
      <c r="I29" s="173"/>
      <c r="J29" s="173"/>
      <c r="K29" s="193"/>
      <c r="L29" s="184"/>
    </row>
    <row r="30" spans="1:12" ht="19.5" customHeight="1">
      <c r="A30" s="6"/>
      <c r="B30" s="2" t="s">
        <v>12</v>
      </c>
      <c r="C30" s="12"/>
      <c r="D30" s="10"/>
      <c r="E30" s="211">
        <f aca="true" t="shared" si="2" ref="E30:L30">SUM(E31:E34)</f>
        <v>0</v>
      </c>
      <c r="F30" s="211">
        <f t="shared" si="2"/>
        <v>0</v>
      </c>
      <c r="G30" s="211">
        <f t="shared" si="2"/>
        <v>0</v>
      </c>
      <c r="H30" s="211">
        <f t="shared" si="2"/>
        <v>0</v>
      </c>
      <c r="I30" s="210">
        <f t="shared" si="2"/>
        <v>0</v>
      </c>
      <c r="J30" s="210">
        <f t="shared" si="2"/>
        <v>0</v>
      </c>
      <c r="K30" s="212">
        <f t="shared" si="2"/>
        <v>0</v>
      </c>
      <c r="L30" s="212">
        <f t="shared" si="2"/>
        <v>0</v>
      </c>
    </row>
    <row r="31" spans="1:12" ht="19.5" customHeight="1">
      <c r="A31" s="6"/>
      <c r="B31" s="4" t="s">
        <v>39</v>
      </c>
      <c r="C31" s="12" t="s">
        <v>13</v>
      </c>
      <c r="D31" s="10"/>
      <c r="E31" s="183"/>
      <c r="F31" s="183"/>
      <c r="G31" s="183"/>
      <c r="H31" s="183"/>
      <c r="I31" s="173"/>
      <c r="J31" s="173"/>
      <c r="K31" s="193"/>
      <c r="L31" s="184"/>
    </row>
    <row r="32" spans="1:12" ht="19.5" customHeight="1">
      <c r="A32" s="6"/>
      <c r="B32" s="4" t="s">
        <v>39</v>
      </c>
      <c r="C32" s="1" t="s">
        <v>14</v>
      </c>
      <c r="D32" s="9"/>
      <c r="E32" s="172"/>
      <c r="F32" s="172"/>
      <c r="G32" s="172"/>
      <c r="H32" s="172"/>
      <c r="I32" s="173"/>
      <c r="J32" s="173"/>
      <c r="K32" s="173"/>
      <c r="L32" s="172"/>
    </row>
    <row r="33" spans="1:12" ht="19.5" customHeight="1">
      <c r="A33" s="6"/>
      <c r="B33" s="4"/>
      <c r="C33" s="1" t="s">
        <v>28</v>
      </c>
      <c r="D33" s="9"/>
      <c r="E33" s="172"/>
      <c r="F33" s="172"/>
      <c r="G33" s="172"/>
      <c r="H33" s="172"/>
      <c r="I33" s="173"/>
      <c r="J33" s="173"/>
      <c r="K33" s="173"/>
      <c r="L33" s="172"/>
    </row>
    <row r="34" spans="1:12" ht="19.5" customHeight="1">
      <c r="A34" s="6"/>
      <c r="B34" s="6" t="s">
        <v>40</v>
      </c>
      <c r="C34" s="12" t="s">
        <v>15</v>
      </c>
      <c r="D34" s="10"/>
      <c r="E34" s="172"/>
      <c r="F34" s="172"/>
      <c r="G34" s="172"/>
      <c r="H34" s="172"/>
      <c r="I34" s="173"/>
      <c r="J34" s="173"/>
      <c r="K34" s="173"/>
      <c r="L34" s="172"/>
    </row>
    <row r="35" spans="1:12" ht="19.5" customHeight="1">
      <c r="A35" s="6"/>
      <c r="B35" s="3"/>
      <c r="C35" s="187" t="s">
        <v>134</v>
      </c>
      <c r="D35" s="188"/>
      <c r="E35" s="172"/>
      <c r="F35" s="172"/>
      <c r="G35" s="172"/>
      <c r="H35" s="172"/>
      <c r="I35" s="173"/>
      <c r="J35" s="173"/>
      <c r="K35" s="173"/>
      <c r="L35" s="172"/>
    </row>
    <row r="36" spans="1:12" ht="19.5" customHeight="1">
      <c r="A36" s="6"/>
      <c r="B36" s="6" t="s">
        <v>16</v>
      </c>
      <c r="C36" s="20"/>
      <c r="D36" s="21"/>
      <c r="E36" s="172"/>
      <c r="F36" s="172"/>
      <c r="G36" s="172"/>
      <c r="H36" s="172"/>
      <c r="I36" s="173"/>
      <c r="J36" s="173"/>
      <c r="K36" s="173"/>
      <c r="L36" s="172"/>
    </row>
    <row r="37" spans="1:12" ht="19.5" customHeight="1">
      <c r="A37" s="12" t="s">
        <v>17</v>
      </c>
      <c r="B37" s="11"/>
      <c r="C37" s="11"/>
      <c r="D37" s="10"/>
      <c r="E37" s="210">
        <f>+E5-E27</f>
        <v>0</v>
      </c>
      <c r="F37" s="210">
        <f aca="true" t="shared" si="3" ref="F37:L37">+F5-F27</f>
        <v>0</v>
      </c>
      <c r="G37" s="210">
        <f t="shared" si="3"/>
        <v>0</v>
      </c>
      <c r="H37" s="210">
        <f t="shared" si="3"/>
        <v>0</v>
      </c>
      <c r="I37" s="210">
        <f t="shared" si="3"/>
        <v>0</v>
      </c>
      <c r="J37" s="210">
        <f t="shared" si="3"/>
        <v>0</v>
      </c>
      <c r="K37" s="210">
        <f t="shared" si="3"/>
        <v>0</v>
      </c>
      <c r="L37" s="210">
        <f t="shared" si="3"/>
        <v>0</v>
      </c>
    </row>
    <row r="38" spans="1:12" ht="19.5" customHeight="1">
      <c r="A38" s="1" t="s">
        <v>18</v>
      </c>
      <c r="B38" s="5"/>
      <c r="C38" s="5"/>
      <c r="D38" s="9"/>
      <c r="E38" s="212">
        <f>SUM(E39:E41)</f>
        <v>0</v>
      </c>
      <c r="F38" s="212">
        <f aca="true" t="shared" si="4" ref="F38:L38">SUM(F39:F41)</f>
        <v>0</v>
      </c>
      <c r="G38" s="212">
        <f t="shared" si="4"/>
        <v>0</v>
      </c>
      <c r="H38" s="212">
        <f t="shared" si="4"/>
        <v>0</v>
      </c>
      <c r="I38" s="212">
        <f t="shared" si="4"/>
        <v>0</v>
      </c>
      <c r="J38" s="212">
        <f t="shared" si="4"/>
        <v>0</v>
      </c>
      <c r="K38" s="212">
        <f t="shared" si="4"/>
        <v>0</v>
      </c>
      <c r="L38" s="212">
        <f t="shared" si="4"/>
        <v>0</v>
      </c>
    </row>
    <row r="39" spans="1:12" ht="19.5" customHeight="1">
      <c r="A39" s="6" t="s">
        <v>41</v>
      </c>
      <c r="B39" s="12" t="s">
        <v>19</v>
      </c>
      <c r="C39" s="11"/>
      <c r="D39" s="10"/>
      <c r="E39" s="184"/>
      <c r="F39" s="184"/>
      <c r="G39" s="184"/>
      <c r="H39" s="184"/>
      <c r="I39" s="193"/>
      <c r="J39" s="193"/>
      <c r="K39" s="193"/>
      <c r="L39" s="184"/>
    </row>
    <row r="40" spans="1:12" ht="19.5" customHeight="1">
      <c r="A40" s="6" t="s">
        <v>42</v>
      </c>
      <c r="B40" s="12" t="s">
        <v>20</v>
      </c>
      <c r="C40" s="11"/>
      <c r="D40" s="10"/>
      <c r="E40" s="184"/>
      <c r="F40" s="184"/>
      <c r="G40" s="184"/>
      <c r="H40" s="184"/>
      <c r="I40" s="193"/>
      <c r="J40" s="193"/>
      <c r="K40" s="193"/>
      <c r="L40" s="184"/>
    </row>
    <row r="41" spans="1:12" ht="19.5" customHeight="1">
      <c r="A41" s="6"/>
      <c r="B41" s="12" t="s">
        <v>3</v>
      </c>
      <c r="C41" s="11"/>
      <c r="D41" s="10"/>
      <c r="E41" s="184"/>
      <c r="F41" s="184"/>
      <c r="G41" s="184"/>
      <c r="H41" s="184"/>
      <c r="I41" s="193"/>
      <c r="J41" s="193"/>
      <c r="K41" s="193"/>
      <c r="L41" s="184"/>
    </row>
    <row r="42" spans="1:12" ht="19.5" customHeight="1">
      <c r="A42" s="3" t="s">
        <v>43</v>
      </c>
      <c r="B42" s="12" t="s">
        <v>135</v>
      </c>
      <c r="C42" s="11"/>
      <c r="D42" s="10"/>
      <c r="E42" s="184"/>
      <c r="F42" s="184"/>
      <c r="G42" s="184"/>
      <c r="H42" s="184"/>
      <c r="I42" s="193"/>
      <c r="J42" s="193"/>
      <c r="K42" s="193"/>
      <c r="L42" s="184"/>
    </row>
    <row r="43" spans="1:12" ht="19.5" customHeight="1">
      <c r="A43" s="7" t="s">
        <v>21</v>
      </c>
      <c r="B43" s="8"/>
      <c r="C43" s="8"/>
      <c r="D43" s="13"/>
      <c r="E43" s="207">
        <f aca="true" t="shared" si="5" ref="E43:L43">+E37-E38</f>
        <v>0</v>
      </c>
      <c r="F43" s="207">
        <f t="shared" si="5"/>
        <v>0</v>
      </c>
      <c r="G43" s="207">
        <f t="shared" si="5"/>
        <v>0</v>
      </c>
      <c r="H43" s="207">
        <f t="shared" si="5"/>
        <v>0</v>
      </c>
      <c r="I43" s="207">
        <f t="shared" si="5"/>
        <v>0</v>
      </c>
      <c r="J43" s="207">
        <f t="shared" si="5"/>
        <v>0</v>
      </c>
      <c r="K43" s="207">
        <f t="shared" si="5"/>
        <v>0</v>
      </c>
      <c r="L43" s="207">
        <f t="shared" si="5"/>
        <v>0</v>
      </c>
    </row>
    <row r="44" spans="1:12" ht="19.5" customHeight="1">
      <c r="A44" s="1" t="s">
        <v>22</v>
      </c>
      <c r="B44" s="1"/>
      <c r="C44" s="5"/>
      <c r="D44" s="9"/>
      <c r="E44" s="77"/>
      <c r="F44" s="77"/>
      <c r="G44" s="77"/>
      <c r="H44" s="77"/>
      <c r="I44" s="89"/>
      <c r="J44" s="89"/>
      <c r="K44" s="89"/>
      <c r="L44" s="77"/>
    </row>
    <row r="45" spans="1:12" ht="19.5" customHeight="1">
      <c r="A45" s="1" t="s">
        <v>23</v>
      </c>
      <c r="B45" s="5"/>
      <c r="C45" s="5"/>
      <c r="D45" s="9"/>
      <c r="E45" s="77"/>
      <c r="F45" s="77"/>
      <c r="G45" s="77"/>
      <c r="H45" s="77"/>
      <c r="I45" s="89"/>
      <c r="J45" s="89"/>
      <c r="K45" s="89"/>
      <c r="L45" s="77"/>
    </row>
    <row r="46" spans="1:12" ht="19.5" customHeight="1">
      <c r="A46" s="7" t="s">
        <v>44</v>
      </c>
      <c r="B46" s="12" t="s">
        <v>141</v>
      </c>
      <c r="C46" s="11"/>
      <c r="D46" s="10"/>
      <c r="E46" s="89"/>
      <c r="F46" s="89"/>
      <c r="G46" s="89"/>
      <c r="H46" s="89"/>
      <c r="I46" s="89"/>
      <c r="J46" s="89"/>
      <c r="K46" s="89"/>
      <c r="L46" s="89"/>
    </row>
    <row r="47" spans="1:12" ht="19.5" customHeight="1">
      <c r="A47" s="12" t="s">
        <v>24</v>
      </c>
      <c r="B47" s="11"/>
      <c r="C47" s="11"/>
      <c r="D47" s="11"/>
      <c r="E47" s="207">
        <f aca="true" t="shared" si="6" ref="E47:L47">+E43+E44-E45</f>
        <v>0</v>
      </c>
      <c r="F47" s="207">
        <f t="shared" si="6"/>
        <v>0</v>
      </c>
      <c r="G47" s="207">
        <f t="shared" si="6"/>
        <v>0</v>
      </c>
      <c r="H47" s="207">
        <f t="shared" si="6"/>
        <v>0</v>
      </c>
      <c r="I47" s="207">
        <f t="shared" si="6"/>
        <v>0</v>
      </c>
      <c r="J47" s="207">
        <f t="shared" si="6"/>
        <v>0</v>
      </c>
      <c r="K47" s="207">
        <f t="shared" si="6"/>
        <v>0</v>
      </c>
      <c r="L47" s="207">
        <f t="shared" si="6"/>
        <v>0</v>
      </c>
    </row>
    <row r="48" spans="1:12" ht="19.5" customHeight="1">
      <c r="A48" s="30" t="s">
        <v>25</v>
      </c>
      <c r="B48" s="20"/>
      <c r="C48" s="20"/>
      <c r="D48" s="20"/>
      <c r="E48" s="207">
        <f aca="true" t="shared" si="7" ref="E48:L48">+E47</f>
        <v>0</v>
      </c>
      <c r="F48" s="207">
        <f t="shared" si="7"/>
        <v>0</v>
      </c>
      <c r="G48" s="207">
        <f t="shared" si="7"/>
        <v>0</v>
      </c>
      <c r="H48" s="207">
        <f t="shared" si="7"/>
        <v>0</v>
      </c>
      <c r="I48" s="207">
        <f t="shared" si="7"/>
        <v>0</v>
      </c>
      <c r="J48" s="207">
        <f t="shared" si="7"/>
        <v>0</v>
      </c>
      <c r="K48" s="207">
        <f t="shared" si="7"/>
        <v>0</v>
      </c>
      <c r="L48" s="207">
        <f t="shared" si="7"/>
        <v>0</v>
      </c>
    </row>
    <row r="49" spans="1:12" ht="19.5" customHeight="1">
      <c r="A49" s="14" t="s">
        <v>26</v>
      </c>
      <c r="B49" s="11"/>
      <c r="C49" s="11"/>
      <c r="D49" s="11"/>
      <c r="E49" s="89"/>
      <c r="F49" s="89"/>
      <c r="G49" s="89"/>
      <c r="H49" s="89"/>
      <c r="I49" s="89"/>
      <c r="J49" s="89"/>
      <c r="K49" s="89"/>
      <c r="L49" s="89"/>
    </row>
    <row r="50" spans="1:12" ht="19.5" customHeight="1">
      <c r="A50" s="14" t="s">
        <v>27</v>
      </c>
      <c r="B50" s="11"/>
      <c r="C50" s="11"/>
      <c r="D50" s="11"/>
      <c r="E50" s="207">
        <f aca="true" t="shared" si="8" ref="E50:L50">+E48-E49</f>
        <v>0</v>
      </c>
      <c r="F50" s="207">
        <f t="shared" si="8"/>
        <v>0</v>
      </c>
      <c r="G50" s="207">
        <f t="shared" si="8"/>
        <v>0</v>
      </c>
      <c r="H50" s="207">
        <f t="shared" si="8"/>
        <v>0</v>
      </c>
      <c r="I50" s="207">
        <f t="shared" si="8"/>
        <v>0</v>
      </c>
      <c r="J50" s="207">
        <f t="shared" si="8"/>
        <v>0</v>
      </c>
      <c r="K50" s="207">
        <f t="shared" si="8"/>
        <v>0</v>
      </c>
      <c r="L50" s="207">
        <f t="shared" si="8"/>
        <v>0</v>
      </c>
    </row>
    <row r="51" ht="19.5" customHeight="1"/>
    <row r="52" spans="1:12" ht="20.25" customHeight="1">
      <c r="A52" s="126" t="s">
        <v>36</v>
      </c>
      <c r="B52" s="120"/>
      <c r="C52" s="120"/>
      <c r="D52" s="120"/>
      <c r="E52" s="207">
        <f aca="true" t="shared" si="9" ref="E52:L52">+E50</f>
        <v>0</v>
      </c>
      <c r="F52" s="207">
        <f t="shared" si="9"/>
        <v>0</v>
      </c>
      <c r="G52" s="207">
        <f t="shared" si="9"/>
        <v>0</v>
      </c>
      <c r="H52" s="207">
        <f t="shared" si="9"/>
        <v>0</v>
      </c>
      <c r="I52" s="207">
        <f t="shared" si="9"/>
        <v>0</v>
      </c>
      <c r="J52" s="207">
        <f t="shared" si="9"/>
        <v>0</v>
      </c>
      <c r="K52" s="207">
        <f t="shared" si="9"/>
        <v>0</v>
      </c>
      <c r="L52" s="207">
        <f t="shared" si="9"/>
        <v>0</v>
      </c>
    </row>
    <row r="53" spans="1:12" ht="20.25" customHeight="1">
      <c r="A53" s="126" t="s">
        <v>145</v>
      </c>
      <c r="B53" s="120"/>
      <c r="C53" s="120"/>
      <c r="D53" s="120"/>
      <c r="E53" s="77"/>
      <c r="F53" s="77"/>
      <c r="G53" s="77"/>
      <c r="H53" s="77"/>
      <c r="I53" s="77"/>
      <c r="J53" s="77"/>
      <c r="K53" s="77"/>
      <c r="L53" s="77"/>
    </row>
    <row r="54" spans="1:12" ht="20.25" customHeight="1">
      <c r="A54" s="126" t="s">
        <v>37</v>
      </c>
      <c r="B54" s="120"/>
      <c r="C54" s="120"/>
      <c r="D54" s="120"/>
      <c r="E54" s="77"/>
      <c r="F54" s="77"/>
      <c r="G54" s="77"/>
      <c r="H54" s="77"/>
      <c r="I54" s="89"/>
      <c r="J54" s="89"/>
      <c r="K54" s="89"/>
      <c r="L54" s="89"/>
    </row>
    <row r="55" spans="1:12" ht="20.25" customHeight="1">
      <c r="A55" s="126" t="s">
        <v>156</v>
      </c>
      <c r="B55" s="120"/>
      <c r="C55" s="120"/>
      <c r="D55" s="120"/>
      <c r="E55" s="77"/>
      <c r="F55" s="77"/>
      <c r="G55" s="77"/>
      <c r="H55" s="77"/>
      <c r="I55" s="89"/>
      <c r="J55" s="89"/>
      <c r="K55" s="89"/>
      <c r="L55" s="89"/>
    </row>
    <row r="56" spans="1:12" ht="19.5" customHeight="1" thickBot="1">
      <c r="A56" s="126" t="s">
        <v>154</v>
      </c>
      <c r="B56" s="120"/>
      <c r="C56" s="120"/>
      <c r="D56" s="120"/>
      <c r="E56" s="77"/>
      <c r="F56" s="77"/>
      <c r="G56" s="77"/>
      <c r="H56" s="77"/>
      <c r="I56" s="77"/>
      <c r="J56" s="77"/>
      <c r="K56" s="77"/>
      <c r="L56" s="77"/>
    </row>
    <row r="57" spans="1:12" ht="20.25" customHeight="1" thickBot="1" thickTop="1">
      <c r="A57" s="128" t="s">
        <v>155</v>
      </c>
      <c r="B57" s="120"/>
      <c r="C57" s="120"/>
      <c r="D57" s="120"/>
      <c r="E57" s="207">
        <f>SUM(E52:E56)</f>
        <v>0</v>
      </c>
      <c r="F57" s="207">
        <f aca="true" t="shared" si="10" ref="F57:L57">SUM(F52:F56)</f>
        <v>0</v>
      </c>
      <c r="G57" s="207">
        <f t="shared" si="10"/>
        <v>0</v>
      </c>
      <c r="H57" s="207">
        <f t="shared" si="10"/>
        <v>0</v>
      </c>
      <c r="I57" s="207">
        <f t="shared" si="10"/>
        <v>0</v>
      </c>
      <c r="J57" s="207">
        <f t="shared" si="10"/>
        <v>0</v>
      </c>
      <c r="K57" s="213">
        <f t="shared" si="10"/>
        <v>0</v>
      </c>
      <c r="L57" s="214">
        <f t="shared" si="10"/>
        <v>0</v>
      </c>
    </row>
    <row r="58" ht="14.25" thickTop="1">
      <c r="L58" s="185" t="s">
        <v>110</v>
      </c>
    </row>
    <row r="59" ht="13.5">
      <c r="L59" s="186" t="s">
        <v>111</v>
      </c>
    </row>
  </sheetData>
  <sheetProtection/>
  <mergeCells count="3">
    <mergeCell ref="A5:D5"/>
    <mergeCell ref="A27:D27"/>
    <mergeCell ref="B29:D29"/>
  </mergeCells>
  <printOptions/>
  <pageMargins left="0.984251968503937" right="0.984251968503937" top="0.984251968503937" bottom="0.7874015748031497" header="0.5118110236220472" footer="0.31496062992125984"/>
  <pageSetup horizontalDpi="300" verticalDpi="300" orientation="portrait" paperSize="8" scale="99" r:id="rId1"/>
</worksheet>
</file>

<file path=xl/worksheets/sheet5.xml><?xml version="1.0" encoding="utf-8"?>
<worksheet xmlns="http://schemas.openxmlformats.org/spreadsheetml/2006/main" xmlns:r="http://schemas.openxmlformats.org/officeDocument/2006/relationships">
  <dimension ref="A1:E23"/>
  <sheetViews>
    <sheetView zoomScalePageLayoutView="0" workbookViewId="0" topLeftCell="A1">
      <selection activeCell="E4" sqref="E4"/>
    </sheetView>
  </sheetViews>
  <sheetFormatPr defaultColWidth="9.00390625" defaultRowHeight="13.5"/>
  <cols>
    <col min="1" max="1" width="12.875" style="45" customWidth="1"/>
    <col min="2" max="2" width="24.00390625" style="44" bestFit="1" customWidth="1"/>
    <col min="3" max="3" width="13.50390625" style="44" customWidth="1"/>
    <col min="4" max="5" width="16.25390625" style="44" customWidth="1"/>
    <col min="6" max="16384" width="9.00390625" style="44" customWidth="1"/>
  </cols>
  <sheetData>
    <row r="1" ht="27" customHeight="1">
      <c r="A1" s="43" t="s">
        <v>102</v>
      </c>
    </row>
    <row r="2" ht="24.75" customHeight="1"/>
    <row r="3" spans="1:5" ht="42" customHeight="1">
      <c r="A3" s="46" t="s">
        <v>101</v>
      </c>
      <c r="B3" s="63" t="s">
        <v>112</v>
      </c>
      <c r="C3" s="64" t="s">
        <v>4</v>
      </c>
      <c r="D3" s="160" t="s">
        <v>202</v>
      </c>
      <c r="E3" s="160" t="s">
        <v>203</v>
      </c>
    </row>
    <row r="4" spans="1:5" ht="25.5" customHeight="1">
      <c r="A4" s="264" t="s">
        <v>46</v>
      </c>
      <c r="B4" s="65" t="s">
        <v>49</v>
      </c>
      <c r="C4" s="66" t="s">
        <v>50</v>
      </c>
      <c r="D4" s="47"/>
      <c r="E4" s="47"/>
    </row>
    <row r="5" spans="1:5" ht="25.5" customHeight="1">
      <c r="A5" s="264"/>
      <c r="B5" s="67" t="s">
        <v>51</v>
      </c>
      <c r="C5" s="68" t="s">
        <v>50</v>
      </c>
      <c r="D5" s="48"/>
      <c r="E5" s="48"/>
    </row>
    <row r="6" spans="1:5" ht="25.5" customHeight="1">
      <c r="A6" s="264"/>
      <c r="B6" s="67" t="s">
        <v>52</v>
      </c>
      <c r="C6" s="68" t="s">
        <v>53</v>
      </c>
      <c r="D6" s="48"/>
      <c r="E6" s="48"/>
    </row>
    <row r="7" spans="1:5" ht="25.5" customHeight="1">
      <c r="A7" s="264"/>
      <c r="B7" s="69" t="s">
        <v>54</v>
      </c>
      <c r="C7" s="70" t="s">
        <v>55</v>
      </c>
      <c r="D7" s="49"/>
      <c r="E7" s="49"/>
    </row>
    <row r="8" spans="1:5" ht="25.5" customHeight="1">
      <c r="A8" s="264" t="s">
        <v>56</v>
      </c>
      <c r="B8" s="65" t="s">
        <v>57</v>
      </c>
      <c r="C8" s="66" t="s">
        <v>50</v>
      </c>
      <c r="D8" s="47"/>
      <c r="E8" s="47"/>
    </row>
    <row r="9" spans="1:5" ht="25.5" customHeight="1">
      <c r="A9" s="264"/>
      <c r="B9" s="67" t="s">
        <v>58</v>
      </c>
      <c r="C9" s="68" t="s">
        <v>53</v>
      </c>
      <c r="D9" s="48"/>
      <c r="E9" s="48"/>
    </row>
    <row r="10" spans="1:5" ht="25.5" customHeight="1">
      <c r="A10" s="264"/>
      <c r="B10" s="69" t="s">
        <v>59</v>
      </c>
      <c r="C10" s="70" t="s">
        <v>55</v>
      </c>
      <c r="D10" s="49"/>
      <c r="E10" s="49"/>
    </row>
    <row r="11" spans="1:5" ht="25.5" customHeight="1">
      <c r="A11" s="264" t="s">
        <v>113</v>
      </c>
      <c r="B11" s="65" t="s">
        <v>60</v>
      </c>
      <c r="C11" s="66" t="s">
        <v>50</v>
      </c>
      <c r="D11" s="47"/>
      <c r="E11" s="47"/>
    </row>
    <row r="12" spans="1:5" ht="25.5" customHeight="1">
      <c r="A12" s="264"/>
      <c r="B12" s="67" t="s">
        <v>51</v>
      </c>
      <c r="C12" s="68" t="s">
        <v>50</v>
      </c>
      <c r="D12" s="48"/>
      <c r="E12" s="48"/>
    </row>
    <row r="13" spans="1:5" ht="25.5" customHeight="1">
      <c r="A13" s="264"/>
      <c r="B13" s="67" t="s">
        <v>61</v>
      </c>
      <c r="C13" s="68" t="s">
        <v>62</v>
      </c>
      <c r="D13" s="48"/>
      <c r="E13" s="48"/>
    </row>
    <row r="14" spans="1:5" ht="25.5" customHeight="1">
      <c r="A14" s="264"/>
      <c r="B14" s="69" t="s">
        <v>63</v>
      </c>
      <c r="C14" s="70" t="s">
        <v>48</v>
      </c>
      <c r="D14" s="49"/>
      <c r="E14" s="49"/>
    </row>
    <row r="15" spans="1:5" ht="25.5" customHeight="1">
      <c r="A15" s="264" t="s">
        <v>114</v>
      </c>
      <c r="B15" s="65" t="s">
        <v>64</v>
      </c>
      <c r="C15" s="66" t="s">
        <v>50</v>
      </c>
      <c r="D15" s="47"/>
      <c r="E15" s="47"/>
    </row>
    <row r="16" spans="1:5" ht="25.5" customHeight="1">
      <c r="A16" s="264"/>
      <c r="B16" s="67" t="s">
        <v>65</v>
      </c>
      <c r="C16" s="68" t="s">
        <v>53</v>
      </c>
      <c r="D16" s="48"/>
      <c r="E16" s="48"/>
    </row>
    <row r="17" spans="1:5" ht="25.5" customHeight="1">
      <c r="A17" s="264"/>
      <c r="B17" s="69" t="s">
        <v>66</v>
      </c>
      <c r="C17" s="70" t="s">
        <v>55</v>
      </c>
      <c r="D17" s="49"/>
      <c r="E17" s="49"/>
    </row>
    <row r="18" spans="1:5" ht="25.5" customHeight="1">
      <c r="A18" s="264" t="s">
        <v>67</v>
      </c>
      <c r="B18" s="65" t="s">
        <v>68</v>
      </c>
      <c r="C18" s="66" t="s">
        <v>69</v>
      </c>
      <c r="D18" s="47"/>
      <c r="E18" s="47"/>
    </row>
    <row r="19" spans="1:5" ht="25.5" customHeight="1">
      <c r="A19" s="264"/>
      <c r="B19" s="67" t="s">
        <v>70</v>
      </c>
      <c r="C19" s="68" t="s">
        <v>47</v>
      </c>
      <c r="D19" s="48"/>
      <c r="E19" s="48"/>
    </row>
    <row r="20" spans="1:5" ht="25.5" customHeight="1">
      <c r="A20" s="264"/>
      <c r="B20" s="69" t="s">
        <v>71</v>
      </c>
      <c r="C20" s="70" t="s">
        <v>48</v>
      </c>
      <c r="D20" s="49"/>
      <c r="E20" s="49"/>
    </row>
    <row r="21" spans="1:5" ht="25.5" customHeight="1">
      <c r="A21" s="264" t="s">
        <v>115</v>
      </c>
      <c r="B21" s="65" t="s">
        <v>68</v>
      </c>
      <c r="C21" s="66" t="s">
        <v>69</v>
      </c>
      <c r="D21" s="47"/>
      <c r="E21" s="47"/>
    </row>
    <row r="22" spans="1:5" ht="25.5" customHeight="1">
      <c r="A22" s="264"/>
      <c r="B22" s="67" t="s">
        <v>72</v>
      </c>
      <c r="C22" s="68" t="s">
        <v>73</v>
      </c>
      <c r="D22" s="48"/>
      <c r="E22" s="48"/>
    </row>
    <row r="23" spans="1:5" ht="25.5" customHeight="1">
      <c r="A23" s="264"/>
      <c r="B23" s="69" t="s">
        <v>74</v>
      </c>
      <c r="C23" s="70" t="s">
        <v>75</v>
      </c>
      <c r="D23" s="49"/>
      <c r="E23" s="49"/>
    </row>
  </sheetData>
  <sheetProtection/>
  <mergeCells count="6">
    <mergeCell ref="A18:A20"/>
    <mergeCell ref="A21:A23"/>
    <mergeCell ref="A4:A7"/>
    <mergeCell ref="A8:A10"/>
    <mergeCell ref="A11:A14"/>
    <mergeCell ref="A15:A17"/>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K73"/>
  <sheetViews>
    <sheetView zoomScalePageLayoutView="0" workbookViewId="0" topLeftCell="A37">
      <selection activeCell="F42" sqref="F42"/>
    </sheetView>
  </sheetViews>
  <sheetFormatPr defaultColWidth="9.00390625" defaultRowHeight="13.5"/>
  <cols>
    <col min="1" max="1" width="3.75390625" style="18" customWidth="1"/>
    <col min="2" max="2" width="13.625" style="18" customWidth="1"/>
    <col min="3" max="3" width="10.00390625" style="18" customWidth="1"/>
    <col min="4" max="4" width="8.875" style="18" bestFit="1" customWidth="1"/>
    <col min="5" max="5" width="5.75390625" style="127" customWidth="1"/>
    <col min="6" max="6" width="21.00390625" style="18" customWidth="1"/>
    <col min="7" max="10" width="15.00390625" style="18" customWidth="1"/>
    <col min="11" max="16384" width="9.00390625" style="18" customWidth="1"/>
  </cols>
  <sheetData>
    <row r="1" spans="1:11" ht="48.75" customHeight="1">
      <c r="A1" s="101" t="s">
        <v>160</v>
      </c>
      <c r="B1" s="101"/>
      <c r="C1" s="132" t="s">
        <v>161</v>
      </c>
      <c r="D1" s="101"/>
      <c r="E1" s="150"/>
      <c r="F1" s="101"/>
      <c r="G1" s="101"/>
      <c r="K1" s="103"/>
    </row>
    <row r="2" spans="1:11" ht="36.75" customHeight="1">
      <c r="A2" s="101"/>
      <c r="C2" s="131" t="s">
        <v>159</v>
      </c>
      <c r="K2" s="103"/>
    </row>
    <row r="3" spans="2:10" ht="16.5" customHeight="1">
      <c r="B3" s="29"/>
      <c r="C3" s="23"/>
      <c r="D3" s="23"/>
      <c r="E3" s="125"/>
      <c r="F3" s="23"/>
      <c r="G3" s="23"/>
      <c r="H3" s="23"/>
      <c r="J3" s="18" t="s">
        <v>45</v>
      </c>
    </row>
    <row r="4" spans="1:10" ht="15.75" customHeight="1">
      <c r="A4" s="105"/>
      <c r="B4" s="106"/>
      <c r="C4" s="106"/>
      <c r="D4" s="107"/>
      <c r="E4" s="133"/>
      <c r="F4" s="134" t="s">
        <v>176</v>
      </c>
      <c r="G4" s="168" t="s">
        <v>186</v>
      </c>
      <c r="H4" s="168" t="s">
        <v>194</v>
      </c>
      <c r="I4" s="168" t="s">
        <v>195</v>
      </c>
      <c r="J4" s="168" t="s">
        <v>196</v>
      </c>
    </row>
    <row r="5" spans="1:10" ht="15.75" customHeight="1">
      <c r="A5" s="108"/>
      <c r="B5" s="109"/>
      <c r="C5" s="109"/>
      <c r="D5" s="110"/>
      <c r="E5" s="135"/>
      <c r="F5" s="136" t="s">
        <v>185</v>
      </c>
      <c r="G5" s="163"/>
      <c r="H5" s="163" t="s">
        <v>106</v>
      </c>
      <c r="I5" s="163" t="s">
        <v>177</v>
      </c>
      <c r="J5" s="163" t="s">
        <v>107</v>
      </c>
    </row>
    <row r="6" spans="1:10" ht="21" customHeight="1">
      <c r="A6" s="265" t="s">
        <v>105</v>
      </c>
      <c r="B6" s="266"/>
      <c r="C6" s="266"/>
      <c r="D6" s="107"/>
      <c r="E6" s="133"/>
      <c r="F6" s="137" t="s">
        <v>178</v>
      </c>
      <c r="G6" s="77">
        <f>SUM(G11,G16,G21,G26,G27)</f>
        <v>25600</v>
      </c>
      <c r="H6" s="77">
        <f>SUM(H11,H16,H21,H26,H27)</f>
        <v>25960</v>
      </c>
      <c r="I6" s="77">
        <f>SUM(I11,I16,I21,I26,I27)</f>
        <v>35380</v>
      </c>
      <c r="J6" s="77">
        <f>SUM(J11,J16,J21,J26,J27)</f>
        <v>41100</v>
      </c>
    </row>
    <row r="7" spans="1:10" ht="21" customHeight="1">
      <c r="A7" s="111"/>
      <c r="B7" s="112" t="s">
        <v>35</v>
      </c>
      <c r="C7" s="223" t="s">
        <v>0</v>
      </c>
      <c r="D7" s="224" t="s">
        <v>148</v>
      </c>
      <c r="E7" s="151" t="s">
        <v>179</v>
      </c>
      <c r="F7" s="138" t="s">
        <v>173</v>
      </c>
      <c r="G7" s="80">
        <v>80</v>
      </c>
      <c r="H7" s="230">
        <v>80</v>
      </c>
      <c r="I7" s="80">
        <v>300</v>
      </c>
      <c r="J7" s="230">
        <v>500</v>
      </c>
    </row>
    <row r="8" spans="1:10" ht="21" customHeight="1">
      <c r="A8" s="111"/>
      <c r="B8" s="194" t="s">
        <v>125</v>
      </c>
      <c r="C8" s="113" t="s">
        <v>6</v>
      </c>
      <c r="D8" s="114" t="s">
        <v>169</v>
      </c>
      <c r="E8" s="139"/>
      <c r="F8" s="140" t="s">
        <v>174</v>
      </c>
      <c r="G8" s="81">
        <v>450</v>
      </c>
      <c r="H8" s="81">
        <v>450</v>
      </c>
      <c r="I8" s="81">
        <v>480</v>
      </c>
      <c r="J8" s="81">
        <v>500</v>
      </c>
    </row>
    <row r="9" spans="1:10" ht="21" customHeight="1">
      <c r="A9" s="111"/>
      <c r="B9" s="111"/>
      <c r="C9" s="225" t="s">
        <v>1</v>
      </c>
      <c r="D9" s="226" t="s">
        <v>147</v>
      </c>
      <c r="E9" s="152" t="s">
        <v>180</v>
      </c>
      <c r="F9" s="141" t="s">
        <v>173</v>
      </c>
      <c r="G9" s="85">
        <f>+G7*G8/10</f>
        <v>3600</v>
      </c>
      <c r="H9" s="198">
        <f>+H7*H8/10</f>
        <v>3600</v>
      </c>
      <c r="I9" s="85">
        <f>+I7*I8/10</f>
        <v>14400</v>
      </c>
      <c r="J9" s="198">
        <f>+J7*J8/10</f>
        <v>25000</v>
      </c>
    </row>
    <row r="10" spans="1:10" ht="21" customHeight="1">
      <c r="A10" s="111"/>
      <c r="B10" s="111"/>
      <c r="C10" s="115" t="s">
        <v>7</v>
      </c>
      <c r="D10" s="116" t="s">
        <v>48</v>
      </c>
      <c r="E10" s="142"/>
      <c r="F10" s="140" t="s">
        <v>175</v>
      </c>
      <c r="G10" s="81">
        <v>200</v>
      </c>
      <c r="H10" s="81">
        <v>200</v>
      </c>
      <c r="I10" s="81">
        <v>200</v>
      </c>
      <c r="J10" s="81">
        <v>200</v>
      </c>
    </row>
    <row r="11" spans="1:10" ht="21" customHeight="1">
      <c r="A11" s="111"/>
      <c r="B11" s="25"/>
      <c r="C11" s="117" t="s">
        <v>76</v>
      </c>
      <c r="D11" s="118" t="s">
        <v>128</v>
      </c>
      <c r="E11" s="143" t="s">
        <v>181</v>
      </c>
      <c r="F11" s="144" t="s">
        <v>173</v>
      </c>
      <c r="G11" s="119">
        <f>+G9*G10/1000</f>
        <v>720</v>
      </c>
      <c r="H11" s="119">
        <f>+H9*H10/1000</f>
        <v>720</v>
      </c>
      <c r="I11" s="119">
        <f>+I9*I10/1000</f>
        <v>2880</v>
      </c>
      <c r="J11" s="119">
        <f>+J9*J10/1000</f>
        <v>5000</v>
      </c>
    </row>
    <row r="12" spans="1:10" ht="21" customHeight="1">
      <c r="A12" s="111"/>
      <c r="B12" s="112" t="s">
        <v>35</v>
      </c>
      <c r="C12" s="223" t="s">
        <v>0</v>
      </c>
      <c r="D12" s="224" t="s">
        <v>148</v>
      </c>
      <c r="E12" s="151" t="s">
        <v>179</v>
      </c>
      <c r="F12" s="138" t="s">
        <v>173</v>
      </c>
      <c r="G12" s="88" t="s">
        <v>132</v>
      </c>
      <c r="H12" s="200" t="s">
        <v>132</v>
      </c>
      <c r="I12" s="88" t="s">
        <v>132</v>
      </c>
      <c r="J12" s="200" t="s">
        <v>132</v>
      </c>
    </row>
    <row r="13" spans="1:10" ht="21" customHeight="1">
      <c r="A13" s="111"/>
      <c r="B13" s="227" t="s">
        <v>149</v>
      </c>
      <c r="C13" s="113" t="s">
        <v>6</v>
      </c>
      <c r="D13" s="114" t="s">
        <v>170</v>
      </c>
      <c r="E13" s="139"/>
      <c r="F13" s="140" t="s">
        <v>184</v>
      </c>
      <c r="G13" s="85">
        <v>19</v>
      </c>
      <c r="H13" s="85">
        <v>19</v>
      </c>
      <c r="I13" s="85">
        <v>19</v>
      </c>
      <c r="J13" s="85">
        <v>19</v>
      </c>
    </row>
    <row r="14" spans="1:10" ht="21" customHeight="1">
      <c r="A14" s="111"/>
      <c r="B14" s="227" t="s">
        <v>171</v>
      </c>
      <c r="C14" s="225" t="s">
        <v>1</v>
      </c>
      <c r="D14" s="226" t="s">
        <v>150</v>
      </c>
      <c r="E14" s="152" t="s">
        <v>180</v>
      </c>
      <c r="F14" s="141" t="s">
        <v>173</v>
      </c>
      <c r="G14" s="99">
        <f>+G13*0.2</f>
        <v>3.8000000000000003</v>
      </c>
      <c r="H14" s="201">
        <f>+H13*0.2</f>
        <v>3.8000000000000003</v>
      </c>
      <c r="I14" s="99">
        <f>+I13*0.2</f>
        <v>3.8000000000000003</v>
      </c>
      <c r="J14" s="201">
        <f>+J13*0.2</f>
        <v>3.8000000000000003</v>
      </c>
    </row>
    <row r="15" spans="1:10" ht="21" customHeight="1">
      <c r="A15" s="111"/>
      <c r="B15" s="111"/>
      <c r="C15" s="115" t="s">
        <v>7</v>
      </c>
      <c r="D15" s="116" t="s">
        <v>48</v>
      </c>
      <c r="E15" s="142"/>
      <c r="F15" s="140" t="s">
        <v>183</v>
      </c>
      <c r="G15" s="81">
        <v>200</v>
      </c>
      <c r="H15" s="81">
        <v>200</v>
      </c>
      <c r="I15" s="81">
        <v>200</v>
      </c>
      <c r="J15" s="81">
        <v>200</v>
      </c>
    </row>
    <row r="16" spans="1:10" ht="21" customHeight="1">
      <c r="A16" s="111"/>
      <c r="B16" s="25"/>
      <c r="C16" s="117" t="s">
        <v>76</v>
      </c>
      <c r="D16" s="118" t="s">
        <v>128</v>
      </c>
      <c r="E16" s="143" t="s">
        <v>181</v>
      </c>
      <c r="F16" s="144" t="s">
        <v>173</v>
      </c>
      <c r="G16" s="83">
        <f>+G14*1000*G15/1000</f>
        <v>760.0000000000001</v>
      </c>
      <c r="H16" s="83">
        <f>+H14*1000*H15/1000</f>
        <v>760.0000000000001</v>
      </c>
      <c r="I16" s="83">
        <f>+I14*1000*I15/1000</f>
        <v>760.0000000000001</v>
      </c>
      <c r="J16" s="83">
        <f>+J14*1000*J15/1000</f>
        <v>760.0000000000001</v>
      </c>
    </row>
    <row r="17" spans="1:10" ht="21" customHeight="1">
      <c r="A17" s="111"/>
      <c r="B17" s="112" t="s">
        <v>35</v>
      </c>
      <c r="C17" s="223" t="s">
        <v>0</v>
      </c>
      <c r="D17" s="228" t="s">
        <v>146</v>
      </c>
      <c r="E17" s="151" t="s">
        <v>179</v>
      </c>
      <c r="F17" s="138" t="s">
        <v>173</v>
      </c>
      <c r="G17" s="84">
        <v>27</v>
      </c>
      <c r="H17" s="197">
        <v>27</v>
      </c>
      <c r="I17" s="84">
        <v>35</v>
      </c>
      <c r="J17" s="197">
        <v>38</v>
      </c>
    </row>
    <row r="18" spans="1:10" ht="21" customHeight="1">
      <c r="A18" s="111"/>
      <c r="B18" s="194" t="s">
        <v>126</v>
      </c>
      <c r="C18" s="113" t="s">
        <v>6</v>
      </c>
      <c r="D18" s="114" t="s">
        <v>130</v>
      </c>
      <c r="E18" s="139"/>
      <c r="F18" s="140" t="s">
        <v>182</v>
      </c>
      <c r="G18" s="85">
        <v>8000</v>
      </c>
      <c r="H18" s="85">
        <v>8000</v>
      </c>
      <c r="I18" s="85">
        <v>8200</v>
      </c>
      <c r="J18" s="85">
        <v>8500</v>
      </c>
    </row>
    <row r="19" spans="1:10" ht="21" customHeight="1">
      <c r="A19" s="111"/>
      <c r="B19" s="111"/>
      <c r="C19" s="225" t="s">
        <v>1</v>
      </c>
      <c r="D19" s="226" t="s">
        <v>150</v>
      </c>
      <c r="E19" s="152" t="s">
        <v>180</v>
      </c>
      <c r="F19" s="141" t="s">
        <v>173</v>
      </c>
      <c r="G19" s="85">
        <f>+G17*G18/1000</f>
        <v>216</v>
      </c>
      <c r="H19" s="198">
        <f>+H17*H18/1000</f>
        <v>216</v>
      </c>
      <c r="I19" s="85">
        <f>+I17*I18/1000</f>
        <v>287</v>
      </c>
      <c r="J19" s="198">
        <f>+J17*J18/1000</f>
        <v>323</v>
      </c>
    </row>
    <row r="20" spans="1:10" ht="21" customHeight="1">
      <c r="A20" s="111"/>
      <c r="B20" s="111"/>
      <c r="C20" s="115" t="s">
        <v>7</v>
      </c>
      <c r="D20" s="116" t="s">
        <v>48</v>
      </c>
      <c r="E20" s="142"/>
      <c r="F20" s="140" t="s">
        <v>175</v>
      </c>
      <c r="G20" s="81">
        <v>100</v>
      </c>
      <c r="H20" s="81">
        <v>100</v>
      </c>
      <c r="I20" s="81">
        <v>100</v>
      </c>
      <c r="J20" s="81">
        <v>100</v>
      </c>
    </row>
    <row r="21" spans="1:10" ht="21" customHeight="1">
      <c r="A21" s="111"/>
      <c r="B21" s="25"/>
      <c r="C21" s="117" t="s">
        <v>76</v>
      </c>
      <c r="D21" s="118" t="s">
        <v>128</v>
      </c>
      <c r="E21" s="143" t="s">
        <v>181</v>
      </c>
      <c r="F21" s="144" t="s">
        <v>173</v>
      </c>
      <c r="G21" s="83">
        <f>+G19*G20</f>
        <v>21600</v>
      </c>
      <c r="H21" s="83">
        <f>+H19*H20</f>
        <v>21600</v>
      </c>
      <c r="I21" s="83">
        <f>+I19*I20</f>
        <v>28700</v>
      </c>
      <c r="J21" s="83">
        <f>+J19*J20</f>
        <v>32300</v>
      </c>
    </row>
    <row r="22" spans="1:10" ht="21" customHeight="1">
      <c r="A22" s="111"/>
      <c r="B22" s="112" t="s">
        <v>35</v>
      </c>
      <c r="C22" s="223" t="s">
        <v>0</v>
      </c>
      <c r="D22" s="224" t="s">
        <v>129</v>
      </c>
      <c r="E22" s="151" t="s">
        <v>179</v>
      </c>
      <c r="F22" s="138" t="s">
        <v>173</v>
      </c>
      <c r="G22" s="80">
        <v>10</v>
      </c>
      <c r="H22" s="230">
        <v>10</v>
      </c>
      <c r="I22" s="80">
        <v>10</v>
      </c>
      <c r="J22" s="230">
        <v>10</v>
      </c>
    </row>
    <row r="23" spans="1:10" ht="21" customHeight="1">
      <c r="A23" s="111"/>
      <c r="B23" s="194" t="s">
        <v>127</v>
      </c>
      <c r="C23" s="113" t="s">
        <v>6</v>
      </c>
      <c r="D23" s="114"/>
      <c r="E23" s="139"/>
      <c r="F23" s="140"/>
      <c r="G23" s="81"/>
      <c r="H23" s="81"/>
      <c r="I23" s="81"/>
      <c r="J23" s="81"/>
    </row>
    <row r="24" spans="1:10" ht="21" customHeight="1">
      <c r="A24" s="111"/>
      <c r="B24" s="111"/>
      <c r="C24" s="225" t="s">
        <v>1</v>
      </c>
      <c r="D24" s="229" t="s">
        <v>131</v>
      </c>
      <c r="E24" s="152" t="s">
        <v>180</v>
      </c>
      <c r="F24" s="141" t="s">
        <v>173</v>
      </c>
      <c r="G24" s="81">
        <v>7</v>
      </c>
      <c r="H24" s="231">
        <v>8</v>
      </c>
      <c r="I24" s="81">
        <v>8</v>
      </c>
      <c r="J24" s="231">
        <v>8</v>
      </c>
    </row>
    <row r="25" spans="1:10" ht="21" customHeight="1">
      <c r="A25" s="111"/>
      <c r="B25" s="111"/>
      <c r="C25" s="115" t="s">
        <v>7</v>
      </c>
      <c r="D25" s="116" t="s">
        <v>55</v>
      </c>
      <c r="E25" s="142"/>
      <c r="F25" s="140" t="s">
        <v>175</v>
      </c>
      <c r="G25" s="87">
        <v>360000</v>
      </c>
      <c r="H25" s="87">
        <v>360000</v>
      </c>
      <c r="I25" s="87">
        <v>380000</v>
      </c>
      <c r="J25" s="87">
        <v>380000</v>
      </c>
    </row>
    <row r="26" spans="1:10" ht="21" customHeight="1">
      <c r="A26" s="111"/>
      <c r="B26" s="25"/>
      <c r="C26" s="117" t="s">
        <v>76</v>
      </c>
      <c r="D26" s="118" t="s">
        <v>128</v>
      </c>
      <c r="E26" s="143" t="s">
        <v>181</v>
      </c>
      <c r="F26" s="144" t="s">
        <v>173</v>
      </c>
      <c r="G26" s="83">
        <f>+G24*G25/1000</f>
        <v>2520</v>
      </c>
      <c r="H26" s="83">
        <f>+H24*H25/1000</f>
        <v>2880</v>
      </c>
      <c r="I26" s="83">
        <f>+I24*I25/1000</f>
        <v>3040</v>
      </c>
      <c r="J26" s="83">
        <f>+J24*J25/1000</f>
        <v>3040</v>
      </c>
    </row>
    <row r="27" spans="1:10" ht="21" customHeight="1">
      <c r="A27" s="108" t="s">
        <v>172</v>
      </c>
      <c r="B27" s="24" t="s">
        <v>5</v>
      </c>
      <c r="C27" s="120"/>
      <c r="D27" s="121"/>
      <c r="E27" s="143" t="s">
        <v>181</v>
      </c>
      <c r="F27" s="147" t="s">
        <v>173</v>
      </c>
      <c r="G27" s="82">
        <v>0</v>
      </c>
      <c r="H27" s="82">
        <v>0</v>
      </c>
      <c r="I27" s="79">
        <v>0</v>
      </c>
      <c r="J27" s="79">
        <v>0</v>
      </c>
    </row>
    <row r="28" spans="1:6" ht="12" customHeight="1">
      <c r="A28" s="23"/>
      <c r="B28" s="23"/>
      <c r="C28" s="23"/>
      <c r="D28" s="23"/>
      <c r="E28" s="153"/>
      <c r="F28" s="148"/>
    </row>
    <row r="29" spans="1:10" ht="21" customHeight="1">
      <c r="A29" s="249" t="s">
        <v>108</v>
      </c>
      <c r="B29" s="250"/>
      <c r="C29" s="250"/>
      <c r="D29" s="251"/>
      <c r="E29" s="154"/>
      <c r="F29" s="134"/>
      <c r="G29" s="168" t="s">
        <v>186</v>
      </c>
      <c r="H29" s="168" t="s">
        <v>194</v>
      </c>
      <c r="I29" s="168" t="s">
        <v>195</v>
      </c>
      <c r="J29" s="168" t="s">
        <v>196</v>
      </c>
    </row>
    <row r="30" spans="1:10" ht="21" customHeight="1">
      <c r="A30" s="252"/>
      <c r="B30" s="253"/>
      <c r="C30" s="253"/>
      <c r="D30" s="254"/>
      <c r="E30" s="155"/>
      <c r="F30" s="136"/>
      <c r="G30" s="163"/>
      <c r="H30" s="163" t="s">
        <v>106</v>
      </c>
      <c r="I30" s="163" t="s">
        <v>177</v>
      </c>
      <c r="J30" s="54" t="s">
        <v>107</v>
      </c>
    </row>
    <row r="31" spans="1:10" ht="21" customHeight="1">
      <c r="A31" s="240" t="s">
        <v>103</v>
      </c>
      <c r="B31" s="245" t="s">
        <v>76</v>
      </c>
      <c r="C31" s="246"/>
      <c r="D31" s="59">
        <v>1</v>
      </c>
      <c r="E31" s="156"/>
      <c r="F31" s="146"/>
      <c r="G31" s="74">
        <f>+G6</f>
        <v>25600</v>
      </c>
      <c r="H31" s="74">
        <f>+H6</f>
        <v>25960</v>
      </c>
      <c r="I31" s="74">
        <f>+I6</f>
        <v>35380</v>
      </c>
      <c r="J31" s="74">
        <f>+J6</f>
        <v>41100</v>
      </c>
    </row>
    <row r="32" spans="1:10" ht="21" customHeight="1">
      <c r="A32" s="241"/>
      <c r="B32" s="243" t="s">
        <v>77</v>
      </c>
      <c r="C32" s="244"/>
      <c r="D32" s="60">
        <v>2</v>
      </c>
      <c r="E32" s="157"/>
      <c r="F32" s="141"/>
      <c r="G32" s="75">
        <v>43</v>
      </c>
      <c r="H32" s="75">
        <v>48</v>
      </c>
      <c r="I32" s="75">
        <v>72</v>
      </c>
      <c r="J32" s="75">
        <v>80</v>
      </c>
    </row>
    <row r="33" spans="1:10" ht="21" customHeight="1">
      <c r="A33" s="241"/>
      <c r="B33" s="243" t="s">
        <v>78</v>
      </c>
      <c r="C33" s="244"/>
      <c r="D33" s="60">
        <v>3</v>
      </c>
      <c r="E33" s="157"/>
      <c r="F33" s="141"/>
      <c r="G33" s="75">
        <v>3571</v>
      </c>
      <c r="H33" s="75">
        <v>3968</v>
      </c>
      <c r="I33" s="75">
        <v>5952</v>
      </c>
      <c r="J33" s="75">
        <v>6613</v>
      </c>
    </row>
    <row r="34" spans="1:10" ht="21" customHeight="1">
      <c r="A34" s="242"/>
      <c r="B34" s="236" t="s">
        <v>79</v>
      </c>
      <c r="C34" s="237"/>
      <c r="D34" s="61">
        <v>7</v>
      </c>
      <c r="E34" s="158"/>
      <c r="F34" s="145"/>
      <c r="G34" s="76">
        <f>SUM(G31:G33)</f>
        <v>29214</v>
      </c>
      <c r="H34" s="76">
        <f>SUM(H31:H33)</f>
        <v>29976</v>
      </c>
      <c r="I34" s="76">
        <f>SUM(I31:I33)</f>
        <v>41404</v>
      </c>
      <c r="J34" s="76">
        <f>SUM(J31:J33)</f>
        <v>47793</v>
      </c>
    </row>
    <row r="35" spans="1:10" ht="21" customHeight="1">
      <c r="A35" s="240" t="s">
        <v>104</v>
      </c>
      <c r="B35" s="245" t="s">
        <v>80</v>
      </c>
      <c r="C35" s="246"/>
      <c r="D35" s="59">
        <v>8</v>
      </c>
      <c r="E35" s="156"/>
      <c r="F35" s="146"/>
      <c r="G35" s="74">
        <v>200</v>
      </c>
      <c r="H35" s="74">
        <v>200</v>
      </c>
      <c r="I35" s="74">
        <v>200</v>
      </c>
      <c r="J35" s="74">
        <v>200</v>
      </c>
    </row>
    <row r="36" spans="1:10" ht="21" customHeight="1">
      <c r="A36" s="241"/>
      <c r="B36" s="243" t="s">
        <v>81</v>
      </c>
      <c r="C36" s="244"/>
      <c r="D36" s="60">
        <v>9</v>
      </c>
      <c r="E36" s="157"/>
      <c r="F36" s="141"/>
      <c r="G36" s="75">
        <v>19</v>
      </c>
      <c r="H36" s="75">
        <v>21</v>
      </c>
      <c r="I36" s="75">
        <v>32</v>
      </c>
      <c r="J36" s="75">
        <v>35</v>
      </c>
    </row>
    <row r="37" spans="1:10" ht="21" customHeight="1">
      <c r="A37" s="241"/>
      <c r="B37" s="243" t="s">
        <v>82</v>
      </c>
      <c r="C37" s="244"/>
      <c r="D37" s="60">
        <v>10</v>
      </c>
      <c r="E37" s="157"/>
      <c r="F37" s="141"/>
      <c r="G37" s="75">
        <v>122</v>
      </c>
      <c r="H37" s="75">
        <v>136</v>
      </c>
      <c r="I37" s="75">
        <v>203</v>
      </c>
      <c r="J37" s="75">
        <v>226</v>
      </c>
    </row>
    <row r="38" spans="1:10" ht="21" customHeight="1">
      <c r="A38" s="241"/>
      <c r="B38" s="243" t="s">
        <v>83</v>
      </c>
      <c r="C38" s="244"/>
      <c r="D38" s="60">
        <v>11</v>
      </c>
      <c r="E38" s="157"/>
      <c r="F38" s="141"/>
      <c r="G38" s="75">
        <v>255</v>
      </c>
      <c r="H38" s="75">
        <v>283</v>
      </c>
      <c r="I38" s="75">
        <v>425</v>
      </c>
      <c r="J38" s="75">
        <v>472</v>
      </c>
    </row>
    <row r="39" spans="1:10" ht="21" customHeight="1">
      <c r="A39" s="241"/>
      <c r="B39" s="243" t="s">
        <v>84</v>
      </c>
      <c r="C39" s="244"/>
      <c r="D39" s="60">
        <v>12</v>
      </c>
      <c r="E39" s="157"/>
      <c r="F39" s="141"/>
      <c r="G39" s="75">
        <f>+G21*0.55</f>
        <v>11880.000000000002</v>
      </c>
      <c r="H39" s="75">
        <f>+H21*0.55</f>
        <v>11880.000000000002</v>
      </c>
      <c r="I39" s="75">
        <f>+I21*0.55</f>
        <v>15785.000000000002</v>
      </c>
      <c r="J39" s="75">
        <f>+J21*0.55</f>
        <v>17765</v>
      </c>
    </row>
    <row r="40" spans="1:10" ht="21" customHeight="1">
      <c r="A40" s="241"/>
      <c r="B40" s="243" t="s">
        <v>85</v>
      </c>
      <c r="C40" s="244"/>
      <c r="D40" s="60">
        <v>13</v>
      </c>
      <c r="E40" s="157"/>
      <c r="F40" s="141"/>
      <c r="G40" s="75">
        <v>108</v>
      </c>
      <c r="H40" s="75">
        <v>120</v>
      </c>
      <c r="I40" s="75">
        <v>180</v>
      </c>
      <c r="J40" s="75">
        <v>200</v>
      </c>
    </row>
    <row r="41" spans="1:10" ht="21" customHeight="1">
      <c r="A41" s="241"/>
      <c r="B41" s="243" t="s">
        <v>86</v>
      </c>
      <c r="C41" s="244"/>
      <c r="D41" s="60">
        <v>14</v>
      </c>
      <c r="E41" s="157"/>
      <c r="F41" s="141"/>
      <c r="G41" s="75">
        <v>988</v>
      </c>
      <c r="H41" s="75">
        <v>1097</v>
      </c>
      <c r="I41" s="75">
        <v>1646</v>
      </c>
      <c r="J41" s="75">
        <v>1829</v>
      </c>
    </row>
    <row r="42" spans="1:10" ht="21" customHeight="1">
      <c r="A42" s="241"/>
      <c r="B42" s="243" t="s">
        <v>87</v>
      </c>
      <c r="C42" s="244"/>
      <c r="D42" s="60">
        <v>15</v>
      </c>
      <c r="E42" s="157"/>
      <c r="F42" s="141"/>
      <c r="G42" s="75">
        <v>352</v>
      </c>
      <c r="H42" s="75">
        <v>391</v>
      </c>
      <c r="I42" s="75">
        <v>586</v>
      </c>
      <c r="J42" s="75">
        <v>651</v>
      </c>
    </row>
    <row r="43" spans="1:10" ht="21" customHeight="1">
      <c r="A43" s="241"/>
      <c r="B43" s="243" t="s">
        <v>88</v>
      </c>
      <c r="C43" s="244"/>
      <c r="D43" s="60">
        <v>16</v>
      </c>
      <c r="E43" s="157"/>
      <c r="F43" s="141"/>
      <c r="G43" s="75">
        <v>914</v>
      </c>
      <c r="H43" s="75">
        <v>1015</v>
      </c>
      <c r="I43" s="75">
        <v>1523</v>
      </c>
      <c r="J43" s="75">
        <v>1692</v>
      </c>
    </row>
    <row r="44" spans="1:10" ht="21" customHeight="1">
      <c r="A44" s="241"/>
      <c r="B44" s="243" t="s">
        <v>89</v>
      </c>
      <c r="C44" s="244"/>
      <c r="D44" s="60">
        <v>17</v>
      </c>
      <c r="E44" s="157"/>
      <c r="F44" s="141"/>
      <c r="G44" s="75">
        <v>997</v>
      </c>
      <c r="H44" s="75">
        <v>1108</v>
      </c>
      <c r="I44" s="75">
        <v>1661</v>
      </c>
      <c r="J44" s="75">
        <v>1846</v>
      </c>
    </row>
    <row r="45" spans="1:10" ht="21" customHeight="1">
      <c r="A45" s="241"/>
      <c r="B45" s="243" t="s">
        <v>90</v>
      </c>
      <c r="C45" s="244"/>
      <c r="D45" s="60">
        <v>18</v>
      </c>
      <c r="E45" s="157"/>
      <c r="F45" s="141"/>
      <c r="G45" s="75">
        <v>8</v>
      </c>
      <c r="H45" s="75">
        <v>8</v>
      </c>
      <c r="I45" s="75">
        <v>8</v>
      </c>
      <c r="J45" s="75">
        <v>8</v>
      </c>
    </row>
    <row r="46" spans="1:10" ht="21" customHeight="1">
      <c r="A46" s="241"/>
      <c r="B46" s="243" t="s">
        <v>91</v>
      </c>
      <c r="C46" s="244"/>
      <c r="D46" s="60">
        <v>19</v>
      </c>
      <c r="E46" s="157"/>
      <c r="F46" s="141"/>
      <c r="G46" s="75">
        <v>819</v>
      </c>
      <c r="H46" s="75">
        <v>910</v>
      </c>
      <c r="I46" s="75">
        <v>1365</v>
      </c>
      <c r="J46" s="75">
        <v>1517</v>
      </c>
    </row>
    <row r="47" spans="1:10" ht="21" customHeight="1">
      <c r="A47" s="241"/>
      <c r="B47" s="243" t="s">
        <v>92</v>
      </c>
      <c r="C47" s="244"/>
      <c r="D47" s="60">
        <v>20</v>
      </c>
      <c r="E47" s="157"/>
      <c r="F47" s="141"/>
      <c r="G47" s="75">
        <v>3160</v>
      </c>
      <c r="H47" s="75">
        <v>3511</v>
      </c>
      <c r="I47" s="75">
        <v>5266</v>
      </c>
      <c r="J47" s="75">
        <v>5851</v>
      </c>
    </row>
    <row r="48" spans="1:10" ht="21" customHeight="1">
      <c r="A48" s="241"/>
      <c r="B48" s="243" t="s">
        <v>93</v>
      </c>
      <c r="C48" s="244"/>
      <c r="D48" s="60">
        <v>21</v>
      </c>
      <c r="E48" s="157"/>
      <c r="F48" s="141"/>
      <c r="G48" s="75">
        <v>2642</v>
      </c>
      <c r="H48" s="75">
        <v>2935</v>
      </c>
      <c r="I48" s="75">
        <v>4403</v>
      </c>
      <c r="J48" s="75">
        <v>4892</v>
      </c>
    </row>
    <row r="49" spans="1:10" ht="21" customHeight="1">
      <c r="A49" s="241"/>
      <c r="B49" s="243" t="s">
        <v>94</v>
      </c>
      <c r="C49" s="244"/>
      <c r="D49" s="60">
        <v>22</v>
      </c>
      <c r="E49" s="157"/>
      <c r="F49" s="141"/>
      <c r="G49" s="75">
        <v>672</v>
      </c>
      <c r="H49" s="75">
        <v>747</v>
      </c>
      <c r="I49" s="75">
        <v>1121</v>
      </c>
      <c r="J49" s="75">
        <v>1245</v>
      </c>
    </row>
    <row r="50" spans="1:10" ht="21" customHeight="1">
      <c r="A50" s="241"/>
      <c r="B50" s="243" t="s">
        <v>95</v>
      </c>
      <c r="C50" s="244"/>
      <c r="D50" s="60">
        <v>23</v>
      </c>
      <c r="E50" s="157"/>
      <c r="F50" s="141"/>
      <c r="G50" s="75">
        <v>224</v>
      </c>
      <c r="H50" s="75">
        <v>249</v>
      </c>
      <c r="I50" s="75">
        <v>374</v>
      </c>
      <c r="J50" s="75">
        <v>415</v>
      </c>
    </row>
    <row r="51" spans="1:10" ht="21" customHeight="1">
      <c r="A51" s="241"/>
      <c r="B51" s="243" t="s">
        <v>96</v>
      </c>
      <c r="C51" s="244"/>
      <c r="D51" s="60">
        <v>24</v>
      </c>
      <c r="E51" s="157"/>
      <c r="F51" s="141"/>
      <c r="G51" s="75">
        <v>3771</v>
      </c>
      <c r="H51" s="75">
        <v>4190</v>
      </c>
      <c r="I51" s="75">
        <v>6285</v>
      </c>
      <c r="J51" s="75">
        <v>6983</v>
      </c>
    </row>
    <row r="52" spans="1:10" ht="21" customHeight="1">
      <c r="A52" s="241"/>
      <c r="B52" s="243" t="s">
        <v>97</v>
      </c>
      <c r="C52" s="244"/>
      <c r="D52" s="60">
        <v>25</v>
      </c>
      <c r="E52" s="157"/>
      <c r="F52" s="141"/>
      <c r="G52" s="75">
        <v>199</v>
      </c>
      <c r="H52" s="75">
        <v>221</v>
      </c>
      <c r="I52" s="75">
        <v>331</v>
      </c>
      <c r="J52" s="75">
        <v>368</v>
      </c>
    </row>
    <row r="53" spans="1:10" ht="21" customHeight="1">
      <c r="A53" s="241"/>
      <c r="B53" s="243" t="s">
        <v>98</v>
      </c>
      <c r="C53" s="244"/>
      <c r="D53" s="60">
        <v>30</v>
      </c>
      <c r="E53" s="157"/>
      <c r="F53" s="141"/>
      <c r="G53" s="75">
        <v>167</v>
      </c>
      <c r="H53" s="75">
        <v>185</v>
      </c>
      <c r="I53" s="75">
        <v>278</v>
      </c>
      <c r="J53" s="75">
        <v>309</v>
      </c>
    </row>
    <row r="54" spans="1:10" ht="21" customHeight="1">
      <c r="A54" s="241"/>
      <c r="B54" s="243" t="s">
        <v>99</v>
      </c>
      <c r="C54" s="244"/>
      <c r="D54" s="60">
        <v>34</v>
      </c>
      <c r="E54" s="157"/>
      <c r="F54" s="149"/>
      <c r="G54" s="78">
        <v>2607</v>
      </c>
      <c r="H54" s="78">
        <v>2897</v>
      </c>
      <c r="I54" s="78">
        <v>4345</v>
      </c>
      <c r="J54" s="78">
        <v>4828</v>
      </c>
    </row>
    <row r="55" spans="1:10" ht="21" customHeight="1" thickBot="1">
      <c r="A55" s="242"/>
      <c r="B55" s="236" t="s">
        <v>109</v>
      </c>
      <c r="C55" s="237"/>
      <c r="D55" s="61">
        <v>35</v>
      </c>
      <c r="E55" s="158"/>
      <c r="F55" s="145"/>
      <c r="G55" s="76">
        <f>SUM(G35:G53)-G54</f>
        <v>24890</v>
      </c>
      <c r="H55" s="76">
        <f>SUM(H35:H53)-H54</f>
        <v>26310</v>
      </c>
      <c r="I55" s="76">
        <f>SUM(I35:I53)-I54</f>
        <v>37327</v>
      </c>
      <c r="J55" s="104">
        <f>SUM(J35:J53)-J54</f>
        <v>41676</v>
      </c>
    </row>
    <row r="56" spans="1:10" ht="21" customHeight="1" thickBot="1" thickTop="1">
      <c r="A56" s="16"/>
      <c r="B56" s="238" t="s">
        <v>100</v>
      </c>
      <c r="C56" s="239"/>
      <c r="D56" s="62">
        <v>36</v>
      </c>
      <c r="E56" s="159"/>
      <c r="F56" s="137"/>
      <c r="G56" s="92">
        <f>+G34-G55</f>
        <v>4324</v>
      </c>
      <c r="H56" s="232">
        <f>+H34-H55</f>
        <v>3666</v>
      </c>
      <c r="I56" s="77">
        <f>+I34-I55</f>
        <v>4077</v>
      </c>
      <c r="J56" s="209">
        <f>+J34-J55</f>
        <v>6117</v>
      </c>
    </row>
    <row r="57" spans="1:10" ht="12" customHeight="1" thickTop="1">
      <c r="A57" s="23"/>
      <c r="B57" s="23"/>
      <c r="C57" s="23"/>
      <c r="D57" s="23"/>
      <c r="E57" s="125"/>
      <c r="F57" s="23"/>
      <c r="J57" s="22" t="s">
        <v>151</v>
      </c>
    </row>
    <row r="58" spans="1:10" ht="13.5">
      <c r="A58" s="23"/>
      <c r="B58" s="23"/>
      <c r="C58" s="23"/>
      <c r="D58" s="23"/>
      <c r="E58" s="125"/>
      <c r="F58" s="23"/>
      <c r="J58" s="31" t="s">
        <v>111</v>
      </c>
    </row>
    <row r="59" spans="1:6" ht="13.5">
      <c r="A59" s="23"/>
      <c r="B59" s="23"/>
      <c r="C59" s="23"/>
      <c r="D59" s="23"/>
      <c r="E59" s="125"/>
      <c r="F59" s="23"/>
    </row>
    <row r="60" spans="1:6" ht="13.5">
      <c r="A60" s="23"/>
      <c r="B60" s="23"/>
      <c r="C60" s="23"/>
      <c r="D60" s="23"/>
      <c r="E60" s="125"/>
      <c r="F60" s="23"/>
    </row>
    <row r="61" spans="1:6" ht="13.5">
      <c r="A61" s="23"/>
      <c r="B61" s="23"/>
      <c r="C61" s="23"/>
      <c r="D61" s="23"/>
      <c r="E61" s="125"/>
      <c r="F61" s="23"/>
    </row>
    <row r="62" spans="1:6" ht="13.5">
      <c r="A62" s="23"/>
      <c r="B62" s="23"/>
      <c r="C62" s="23"/>
      <c r="D62" s="23"/>
      <c r="E62" s="125"/>
      <c r="F62" s="23"/>
    </row>
    <row r="63" spans="1:6" ht="13.5">
      <c r="A63" s="23"/>
      <c r="B63" s="23"/>
      <c r="C63" s="23"/>
      <c r="D63" s="23"/>
      <c r="E63" s="125"/>
      <c r="F63" s="23"/>
    </row>
    <row r="64" spans="1:6" ht="13.5">
      <c r="A64" s="23"/>
      <c r="B64" s="23"/>
      <c r="C64" s="23"/>
      <c r="D64" s="23"/>
      <c r="E64" s="125"/>
      <c r="F64" s="23"/>
    </row>
    <row r="65" spans="1:6" ht="13.5">
      <c r="A65" s="23"/>
      <c r="B65" s="23"/>
      <c r="C65" s="23"/>
      <c r="D65" s="23"/>
      <c r="E65" s="125"/>
      <c r="F65" s="23"/>
    </row>
    <row r="66" spans="1:6" ht="13.5">
      <c r="A66" s="23"/>
      <c r="B66" s="23"/>
      <c r="C66" s="23"/>
      <c r="D66" s="23"/>
      <c r="E66" s="125"/>
      <c r="F66" s="23"/>
    </row>
    <row r="67" spans="1:6" ht="13.5">
      <c r="A67" s="23"/>
      <c r="B67" s="23"/>
      <c r="C67" s="23"/>
      <c r="D67" s="23"/>
      <c r="E67" s="125"/>
      <c r="F67" s="23"/>
    </row>
    <row r="68" spans="1:6" ht="13.5">
      <c r="A68" s="23"/>
      <c r="B68" s="23"/>
      <c r="C68" s="23"/>
      <c r="D68" s="23"/>
      <c r="E68" s="125"/>
      <c r="F68" s="23"/>
    </row>
    <row r="69" spans="1:6" ht="13.5">
      <c r="A69" s="23"/>
      <c r="B69" s="23"/>
      <c r="C69" s="23"/>
      <c r="D69" s="23"/>
      <c r="E69" s="125"/>
      <c r="F69" s="23"/>
    </row>
    <row r="70" spans="1:6" ht="13.5">
      <c r="A70" s="23"/>
      <c r="B70" s="23"/>
      <c r="C70" s="23"/>
      <c r="D70" s="23"/>
      <c r="E70" s="125"/>
      <c r="F70" s="23"/>
    </row>
    <row r="71" spans="1:6" ht="13.5">
      <c r="A71" s="23"/>
      <c r="B71" s="23"/>
      <c r="C71" s="23"/>
      <c r="D71" s="23"/>
      <c r="E71" s="125"/>
      <c r="F71" s="23"/>
    </row>
    <row r="72" spans="1:6" ht="13.5">
      <c r="A72" s="23"/>
      <c r="B72" s="23"/>
      <c r="C72" s="23"/>
      <c r="D72" s="23"/>
      <c r="E72" s="125"/>
      <c r="F72" s="23"/>
    </row>
    <row r="73" spans="1:6" ht="13.5">
      <c r="A73" s="23"/>
      <c r="B73" s="23"/>
      <c r="C73" s="23"/>
      <c r="D73" s="23"/>
      <c r="E73" s="125"/>
      <c r="F73" s="23"/>
    </row>
  </sheetData>
  <sheetProtection/>
  <mergeCells count="30">
    <mergeCell ref="B54:C54"/>
    <mergeCell ref="B55:C55"/>
    <mergeCell ref="B56:C56"/>
    <mergeCell ref="A31:A34"/>
    <mergeCell ref="A35:A55"/>
    <mergeCell ref="B50:C50"/>
    <mergeCell ref="B51:C51"/>
    <mergeCell ref="B52:C52"/>
    <mergeCell ref="B53:C53"/>
    <mergeCell ref="B46:C46"/>
    <mergeCell ref="B35:C35"/>
    <mergeCell ref="B36:C36"/>
    <mergeCell ref="B37:C37"/>
    <mergeCell ref="B47:C47"/>
    <mergeCell ref="B48:C48"/>
    <mergeCell ref="B49:C49"/>
    <mergeCell ref="B42:C42"/>
    <mergeCell ref="B43:C43"/>
    <mergeCell ref="B44:C44"/>
    <mergeCell ref="B45:C45"/>
    <mergeCell ref="B38:C38"/>
    <mergeCell ref="B39:C39"/>
    <mergeCell ref="B40:C40"/>
    <mergeCell ref="B41:C41"/>
    <mergeCell ref="A6:C6"/>
    <mergeCell ref="B33:C33"/>
    <mergeCell ref="B31:C31"/>
    <mergeCell ref="B32:C32"/>
    <mergeCell ref="A29:D30"/>
    <mergeCell ref="B34:C34"/>
  </mergeCells>
  <printOptions/>
  <pageMargins left="0.7874015748031497" right="0.1968503937007874" top="0.5905511811023623" bottom="0.5905511811023623" header="0.5118110236220472" footer="0.31496062992125984"/>
  <pageSetup horizontalDpi="600" verticalDpi="600" orientation="portrait" paperSize="8" r:id="rId2"/>
  <drawing r:id="rId1"/>
</worksheet>
</file>

<file path=xl/worksheets/sheet7.xml><?xml version="1.0" encoding="utf-8"?>
<worksheet xmlns="http://schemas.openxmlformats.org/spreadsheetml/2006/main" xmlns:r="http://schemas.openxmlformats.org/officeDocument/2006/relationships">
  <dimension ref="A1:L54"/>
  <sheetViews>
    <sheetView zoomScalePageLayoutView="0" workbookViewId="0" topLeftCell="A43">
      <selection activeCell="H61" sqref="H61"/>
    </sheetView>
  </sheetViews>
  <sheetFormatPr defaultColWidth="9.00390625" defaultRowHeight="13.5"/>
  <cols>
    <col min="1" max="1" width="4.625" style="18" customWidth="1"/>
    <col min="2" max="3" width="13.625" style="18" customWidth="1"/>
    <col min="4" max="11" width="11.00390625" style="18" customWidth="1"/>
    <col min="12" max="16384" width="9.00390625" style="18" customWidth="1"/>
  </cols>
  <sheetData>
    <row r="1" spans="1:12" ht="25.5" customHeight="1">
      <c r="A1" s="101" t="s">
        <v>158</v>
      </c>
      <c r="L1" s="103"/>
    </row>
    <row r="2" spans="1:12" ht="85.5" customHeight="1">
      <c r="A2" s="101"/>
      <c r="L2" s="103"/>
    </row>
    <row r="3" spans="1:12" ht="18.75">
      <c r="A3" s="101"/>
      <c r="K3" s="129" t="s">
        <v>45</v>
      </c>
      <c r="L3" s="103"/>
    </row>
    <row r="4" spans="2:11" ht="6.75" customHeight="1">
      <c r="B4" s="29"/>
      <c r="C4" s="23"/>
      <c r="D4" s="23"/>
      <c r="E4" s="23"/>
      <c r="F4" s="23"/>
      <c r="G4" s="23"/>
      <c r="K4" s="129"/>
    </row>
    <row r="5" spans="1:11" ht="21" customHeight="1">
      <c r="A5" s="105"/>
      <c r="B5" s="106"/>
      <c r="C5" s="107"/>
      <c r="D5" s="164" t="s">
        <v>193</v>
      </c>
      <c r="E5" s="164" t="s">
        <v>186</v>
      </c>
      <c r="F5" s="164" t="s">
        <v>197</v>
      </c>
      <c r="G5" s="164" t="s">
        <v>198</v>
      </c>
      <c r="H5" s="164" t="s">
        <v>199</v>
      </c>
      <c r="I5" s="164" t="s">
        <v>195</v>
      </c>
      <c r="J5" s="164" t="s">
        <v>200</v>
      </c>
      <c r="K5" s="164" t="s">
        <v>201</v>
      </c>
    </row>
    <row r="6" spans="1:11" ht="21" customHeight="1">
      <c r="A6" s="108"/>
      <c r="B6" s="109"/>
      <c r="C6" s="110"/>
      <c r="D6" s="161"/>
      <c r="E6" s="161"/>
      <c r="F6" s="162" t="s">
        <v>106</v>
      </c>
      <c r="G6" s="163"/>
      <c r="H6" s="163"/>
      <c r="I6" s="163"/>
      <c r="J6" s="163"/>
      <c r="K6" s="162" t="s">
        <v>107</v>
      </c>
    </row>
    <row r="7" spans="1:11" ht="21" customHeight="1">
      <c r="A7" s="265" t="s">
        <v>8</v>
      </c>
      <c r="B7" s="266"/>
      <c r="C7" s="267"/>
      <c r="D7" s="77">
        <f>SUM(D12,D17,D22,D23)</f>
        <v>9860</v>
      </c>
      <c r="E7" s="77">
        <f aca="true" t="shared" si="0" ref="E7:K7">SUM(E12,E17,E22,E23)</f>
        <v>10060</v>
      </c>
      <c r="F7" s="77">
        <f t="shared" si="0"/>
        <v>10460</v>
      </c>
      <c r="G7" s="77">
        <f t="shared" si="0"/>
        <v>10660</v>
      </c>
      <c r="H7" s="77">
        <f t="shared" si="0"/>
        <v>11860</v>
      </c>
      <c r="I7" s="77">
        <f t="shared" si="0"/>
        <v>12780</v>
      </c>
      <c r="J7" s="77">
        <f t="shared" si="0"/>
        <v>14700</v>
      </c>
      <c r="K7" s="77">
        <f t="shared" si="0"/>
        <v>15260</v>
      </c>
    </row>
    <row r="8" spans="1:11" ht="21" customHeight="1">
      <c r="A8" s="111"/>
      <c r="B8" s="112" t="s">
        <v>35</v>
      </c>
      <c r="C8" s="195" t="s">
        <v>136</v>
      </c>
      <c r="D8" s="84">
        <v>10</v>
      </c>
      <c r="E8" s="84">
        <v>10</v>
      </c>
      <c r="F8" s="197">
        <v>10</v>
      </c>
      <c r="G8" s="84">
        <v>10</v>
      </c>
      <c r="H8" s="90">
        <v>10</v>
      </c>
      <c r="I8" s="90">
        <v>12</v>
      </c>
      <c r="J8" s="90">
        <v>14</v>
      </c>
      <c r="K8" s="199">
        <v>14</v>
      </c>
    </row>
    <row r="9" spans="1:11" ht="21" customHeight="1">
      <c r="A9" s="111"/>
      <c r="B9" s="194" t="s">
        <v>125</v>
      </c>
      <c r="C9" s="39" t="s">
        <v>137</v>
      </c>
      <c r="D9" s="85">
        <v>450</v>
      </c>
      <c r="E9" s="85">
        <v>460</v>
      </c>
      <c r="F9" s="85">
        <v>460</v>
      </c>
      <c r="G9" s="85">
        <v>470</v>
      </c>
      <c r="H9" s="91">
        <v>480</v>
      </c>
      <c r="I9" s="91">
        <v>480</v>
      </c>
      <c r="J9" s="91">
        <v>480</v>
      </c>
      <c r="K9" s="75">
        <v>500</v>
      </c>
    </row>
    <row r="10" spans="1:11" ht="21" customHeight="1">
      <c r="A10" s="111"/>
      <c r="B10" s="111"/>
      <c r="C10" s="196" t="s">
        <v>138</v>
      </c>
      <c r="D10" s="85">
        <f aca="true" t="shared" si="1" ref="D10:J10">+D8*10*D9/1000</f>
        <v>45</v>
      </c>
      <c r="E10" s="85">
        <f t="shared" si="1"/>
        <v>46</v>
      </c>
      <c r="F10" s="198">
        <f t="shared" si="1"/>
        <v>46</v>
      </c>
      <c r="G10" s="85">
        <f t="shared" si="1"/>
        <v>47</v>
      </c>
      <c r="H10" s="91">
        <f t="shared" si="1"/>
        <v>48</v>
      </c>
      <c r="I10" s="91">
        <f t="shared" si="1"/>
        <v>57.6</v>
      </c>
      <c r="J10" s="91">
        <f t="shared" si="1"/>
        <v>67.2</v>
      </c>
      <c r="K10" s="203">
        <f>+K8*10*K9/1000</f>
        <v>70</v>
      </c>
    </row>
    <row r="11" spans="1:11" ht="21" customHeight="1">
      <c r="A11" s="111"/>
      <c r="B11" s="111"/>
      <c r="C11" s="39" t="s">
        <v>139</v>
      </c>
      <c r="D11" s="85">
        <v>200</v>
      </c>
      <c r="E11" s="85">
        <v>200</v>
      </c>
      <c r="F11" s="85">
        <v>200</v>
      </c>
      <c r="G11" s="85">
        <v>200</v>
      </c>
      <c r="H11" s="91">
        <v>200</v>
      </c>
      <c r="I11" s="91">
        <v>200</v>
      </c>
      <c r="J11" s="91">
        <v>200</v>
      </c>
      <c r="K11" s="75">
        <v>200</v>
      </c>
    </row>
    <row r="12" spans="1:11" ht="21" customHeight="1">
      <c r="A12" s="111"/>
      <c r="B12" s="25"/>
      <c r="C12" s="41" t="s">
        <v>140</v>
      </c>
      <c r="D12" s="83">
        <f aca="true" t="shared" si="2" ref="D12:K12">+D10*D11</f>
        <v>9000</v>
      </c>
      <c r="E12" s="83">
        <f t="shared" si="2"/>
        <v>9200</v>
      </c>
      <c r="F12" s="83">
        <f t="shared" si="2"/>
        <v>9200</v>
      </c>
      <c r="G12" s="83">
        <f t="shared" si="2"/>
        <v>9400</v>
      </c>
      <c r="H12" s="83">
        <f t="shared" si="2"/>
        <v>9600</v>
      </c>
      <c r="I12" s="83">
        <f t="shared" si="2"/>
        <v>11520</v>
      </c>
      <c r="J12" s="83">
        <f t="shared" si="2"/>
        <v>13440</v>
      </c>
      <c r="K12" s="83">
        <f t="shared" si="2"/>
        <v>14000</v>
      </c>
    </row>
    <row r="13" spans="1:11" ht="21" customHeight="1">
      <c r="A13" s="111"/>
      <c r="B13" s="112" t="s">
        <v>35</v>
      </c>
      <c r="C13" s="195" t="s">
        <v>143</v>
      </c>
      <c r="D13" s="88" t="s">
        <v>132</v>
      </c>
      <c r="E13" s="88" t="s">
        <v>132</v>
      </c>
      <c r="F13" s="200" t="s">
        <v>132</v>
      </c>
      <c r="G13" s="88" t="s">
        <v>132</v>
      </c>
      <c r="H13" s="98" t="s">
        <v>132</v>
      </c>
      <c r="I13" s="98" t="s">
        <v>132</v>
      </c>
      <c r="J13" s="98" t="s">
        <v>132</v>
      </c>
      <c r="K13" s="202" t="s">
        <v>132</v>
      </c>
    </row>
    <row r="14" spans="1:11" ht="21" customHeight="1">
      <c r="A14" s="111"/>
      <c r="B14" s="194" t="s">
        <v>142</v>
      </c>
      <c r="C14" s="39" t="s">
        <v>144</v>
      </c>
      <c r="D14" s="85">
        <v>19</v>
      </c>
      <c r="E14" s="85">
        <v>19</v>
      </c>
      <c r="F14" s="85">
        <v>19</v>
      </c>
      <c r="G14" s="85">
        <v>19</v>
      </c>
      <c r="H14" s="91">
        <v>19</v>
      </c>
      <c r="I14" s="91">
        <v>19</v>
      </c>
      <c r="J14" s="91">
        <v>19</v>
      </c>
      <c r="K14" s="75">
        <v>19</v>
      </c>
    </row>
    <row r="15" spans="1:11" ht="21" customHeight="1">
      <c r="A15" s="111"/>
      <c r="B15" s="194" t="s">
        <v>152</v>
      </c>
      <c r="C15" s="196" t="s">
        <v>138</v>
      </c>
      <c r="D15" s="99">
        <v>3.8</v>
      </c>
      <c r="E15" s="99">
        <v>3.8</v>
      </c>
      <c r="F15" s="201">
        <v>3.8</v>
      </c>
      <c r="G15" s="99">
        <v>3.8</v>
      </c>
      <c r="H15" s="100">
        <v>3.8</v>
      </c>
      <c r="I15" s="100">
        <v>3.8</v>
      </c>
      <c r="J15" s="100">
        <v>3.8</v>
      </c>
      <c r="K15" s="204">
        <v>3.8</v>
      </c>
    </row>
    <row r="16" spans="1:11" ht="21" customHeight="1">
      <c r="A16" s="111"/>
      <c r="B16" s="111"/>
      <c r="C16" s="39" t="s">
        <v>139</v>
      </c>
      <c r="D16" s="85">
        <v>200</v>
      </c>
      <c r="E16" s="85">
        <v>200</v>
      </c>
      <c r="F16" s="85">
        <v>200</v>
      </c>
      <c r="G16" s="85">
        <v>200</v>
      </c>
      <c r="H16" s="91">
        <v>200</v>
      </c>
      <c r="I16" s="91">
        <v>200</v>
      </c>
      <c r="J16" s="91">
        <v>200</v>
      </c>
      <c r="K16" s="75">
        <v>200</v>
      </c>
    </row>
    <row r="17" spans="1:11" ht="21" customHeight="1">
      <c r="A17" s="111"/>
      <c r="B17" s="25"/>
      <c r="C17" s="41" t="s">
        <v>140</v>
      </c>
      <c r="D17" s="83">
        <v>760</v>
      </c>
      <c r="E17" s="83">
        <v>760</v>
      </c>
      <c r="F17" s="83">
        <v>760</v>
      </c>
      <c r="G17" s="83">
        <v>760</v>
      </c>
      <c r="H17" s="86">
        <v>760</v>
      </c>
      <c r="I17" s="86">
        <v>760</v>
      </c>
      <c r="J17" s="86">
        <v>760</v>
      </c>
      <c r="K17" s="76">
        <v>760</v>
      </c>
    </row>
    <row r="18" spans="1:11" ht="21" customHeight="1">
      <c r="A18" s="111"/>
      <c r="B18" s="112" t="s">
        <v>35</v>
      </c>
      <c r="C18" s="37" t="s">
        <v>0</v>
      </c>
      <c r="D18" s="84"/>
      <c r="E18" s="84"/>
      <c r="F18" s="84"/>
      <c r="G18" s="84"/>
      <c r="H18" s="90"/>
      <c r="I18" s="90"/>
      <c r="J18" s="90"/>
      <c r="K18" s="74"/>
    </row>
    <row r="19" spans="1:11" ht="21" customHeight="1">
      <c r="A19" s="111"/>
      <c r="B19" s="111"/>
      <c r="C19" s="39" t="s">
        <v>6</v>
      </c>
      <c r="D19" s="85"/>
      <c r="E19" s="85"/>
      <c r="F19" s="85"/>
      <c r="G19" s="85"/>
      <c r="H19" s="91"/>
      <c r="I19" s="91"/>
      <c r="J19" s="91"/>
      <c r="K19" s="75"/>
    </row>
    <row r="20" spans="1:11" ht="21" customHeight="1">
      <c r="A20" s="111"/>
      <c r="B20" s="111"/>
      <c r="C20" s="39" t="s">
        <v>1</v>
      </c>
      <c r="D20" s="85"/>
      <c r="E20" s="85"/>
      <c r="F20" s="85"/>
      <c r="G20" s="85"/>
      <c r="H20" s="91"/>
      <c r="I20" s="91"/>
      <c r="J20" s="91"/>
      <c r="K20" s="75"/>
    </row>
    <row r="21" spans="1:11" ht="21" customHeight="1">
      <c r="A21" s="111"/>
      <c r="B21" s="111"/>
      <c r="C21" s="39" t="s">
        <v>7</v>
      </c>
      <c r="D21" s="85"/>
      <c r="E21" s="85"/>
      <c r="F21" s="85"/>
      <c r="G21" s="85"/>
      <c r="H21" s="91"/>
      <c r="I21" s="91"/>
      <c r="J21" s="91"/>
      <c r="K21" s="75"/>
    </row>
    <row r="22" spans="1:11" ht="21" customHeight="1">
      <c r="A22" s="111"/>
      <c r="B22" s="25"/>
      <c r="C22" s="41" t="s">
        <v>2</v>
      </c>
      <c r="D22" s="83"/>
      <c r="E22" s="83"/>
      <c r="F22" s="83"/>
      <c r="G22" s="83"/>
      <c r="H22" s="86"/>
      <c r="I22" s="86"/>
      <c r="J22" s="86"/>
      <c r="K22" s="76"/>
    </row>
    <row r="23" spans="1:11" ht="21" customHeight="1">
      <c r="A23" s="108" t="s">
        <v>38</v>
      </c>
      <c r="B23" s="24" t="s">
        <v>162</v>
      </c>
      <c r="C23" s="121"/>
      <c r="D23" s="130">
        <v>100</v>
      </c>
      <c r="E23" s="130">
        <v>100</v>
      </c>
      <c r="F23" s="130">
        <v>500</v>
      </c>
      <c r="G23" s="130">
        <v>500</v>
      </c>
      <c r="H23" s="130">
        <v>1500</v>
      </c>
      <c r="I23" s="130">
        <v>500</v>
      </c>
      <c r="J23" s="130">
        <v>500</v>
      </c>
      <c r="K23" s="130">
        <v>500</v>
      </c>
    </row>
    <row r="24" spans="1:11" ht="21" customHeight="1">
      <c r="A24" s="265" t="s">
        <v>9</v>
      </c>
      <c r="B24" s="266"/>
      <c r="C24" s="267"/>
      <c r="D24" s="130">
        <f aca="true" t="shared" si="3" ref="D24:K24">SUM(D25+D26+D27-D33)</f>
        <v>3236</v>
      </c>
      <c r="E24" s="130">
        <f t="shared" si="3"/>
        <v>3236</v>
      </c>
      <c r="F24" s="130">
        <f t="shared" si="3"/>
        <v>3236</v>
      </c>
      <c r="G24" s="130">
        <f t="shared" si="3"/>
        <v>3436</v>
      </c>
      <c r="H24" s="130">
        <f t="shared" si="3"/>
        <v>3636</v>
      </c>
      <c r="I24" s="130">
        <f t="shared" si="3"/>
        <v>3956</v>
      </c>
      <c r="J24" s="130">
        <f t="shared" si="3"/>
        <v>4476</v>
      </c>
      <c r="K24" s="130">
        <f t="shared" si="3"/>
        <v>4476</v>
      </c>
    </row>
    <row r="25" spans="1:11" ht="21" customHeight="1">
      <c r="A25" s="113"/>
      <c r="B25" s="24" t="s">
        <v>10</v>
      </c>
      <c r="C25" s="121"/>
      <c r="D25" s="92">
        <v>0</v>
      </c>
      <c r="E25" s="92">
        <v>0</v>
      </c>
      <c r="F25" s="92">
        <v>0</v>
      </c>
      <c r="G25" s="92">
        <v>0</v>
      </c>
      <c r="H25" s="89">
        <v>0</v>
      </c>
      <c r="I25" s="89">
        <v>0</v>
      </c>
      <c r="J25" s="93">
        <v>0</v>
      </c>
      <c r="K25" s="94">
        <v>0</v>
      </c>
    </row>
    <row r="26" spans="1:11" ht="21" customHeight="1">
      <c r="A26" s="113"/>
      <c r="B26" s="268" t="s">
        <v>11</v>
      </c>
      <c r="C26" s="269"/>
      <c r="D26" s="92">
        <v>0</v>
      </c>
      <c r="E26" s="92">
        <v>0</v>
      </c>
      <c r="F26" s="92">
        <v>0</v>
      </c>
      <c r="G26" s="92">
        <v>0</v>
      </c>
      <c r="H26" s="89">
        <v>0</v>
      </c>
      <c r="I26" s="89">
        <v>0</v>
      </c>
      <c r="J26" s="93">
        <v>0</v>
      </c>
      <c r="K26" s="94">
        <v>0</v>
      </c>
    </row>
    <row r="27" spans="1:11" ht="21" customHeight="1">
      <c r="A27" s="113"/>
      <c r="B27" s="112" t="s">
        <v>12</v>
      </c>
      <c r="C27" s="121"/>
      <c r="D27" s="92">
        <f aca="true" t="shared" si="4" ref="D27:K27">SUM(D28:D31)</f>
        <v>3236</v>
      </c>
      <c r="E27" s="92">
        <f t="shared" si="4"/>
        <v>3236</v>
      </c>
      <c r="F27" s="92">
        <f t="shared" si="4"/>
        <v>3236</v>
      </c>
      <c r="G27" s="92">
        <f t="shared" si="4"/>
        <v>3436</v>
      </c>
      <c r="H27" s="92">
        <f t="shared" si="4"/>
        <v>3636</v>
      </c>
      <c r="I27" s="92">
        <f t="shared" si="4"/>
        <v>3956</v>
      </c>
      <c r="J27" s="92">
        <f t="shared" si="4"/>
        <v>4476</v>
      </c>
      <c r="K27" s="92">
        <f t="shared" si="4"/>
        <v>4476</v>
      </c>
    </row>
    <row r="28" spans="1:11" ht="21" customHeight="1">
      <c r="A28" s="113"/>
      <c r="B28" s="111" t="s">
        <v>39</v>
      </c>
      <c r="C28" s="121" t="s">
        <v>13</v>
      </c>
      <c r="D28" s="92">
        <v>1000</v>
      </c>
      <c r="E28" s="92">
        <v>1000</v>
      </c>
      <c r="F28" s="92">
        <v>1000</v>
      </c>
      <c r="G28" s="92">
        <v>1200</v>
      </c>
      <c r="H28" s="92">
        <v>1200</v>
      </c>
      <c r="I28" s="92">
        <v>1200</v>
      </c>
      <c r="J28" s="93">
        <v>1400</v>
      </c>
      <c r="K28" s="94">
        <v>1400</v>
      </c>
    </row>
    <row r="29" spans="1:11" ht="21" customHeight="1">
      <c r="A29" s="113"/>
      <c r="B29" s="111" t="s">
        <v>39</v>
      </c>
      <c r="C29" s="107" t="s">
        <v>14</v>
      </c>
      <c r="D29" s="77">
        <v>1000</v>
      </c>
      <c r="E29" s="77">
        <v>1000</v>
      </c>
      <c r="F29" s="77">
        <v>1000</v>
      </c>
      <c r="G29" s="77">
        <v>1000</v>
      </c>
      <c r="H29" s="77">
        <v>1200</v>
      </c>
      <c r="I29" s="77">
        <v>1500</v>
      </c>
      <c r="J29" s="89">
        <v>1800</v>
      </c>
      <c r="K29" s="77">
        <v>1800</v>
      </c>
    </row>
    <row r="30" spans="1:11" ht="21" customHeight="1">
      <c r="A30" s="113"/>
      <c r="B30" s="111"/>
      <c r="C30" s="107" t="s">
        <v>28</v>
      </c>
      <c r="D30" s="77">
        <v>200</v>
      </c>
      <c r="E30" s="77">
        <v>200</v>
      </c>
      <c r="F30" s="77">
        <v>200</v>
      </c>
      <c r="G30" s="77">
        <v>200</v>
      </c>
      <c r="H30" s="89">
        <v>200</v>
      </c>
      <c r="I30" s="89">
        <v>220</v>
      </c>
      <c r="J30" s="89">
        <v>240</v>
      </c>
      <c r="K30" s="77">
        <v>240</v>
      </c>
    </row>
    <row r="31" spans="1:11" ht="21" customHeight="1">
      <c r="A31" s="113"/>
      <c r="B31" s="113" t="s">
        <v>40</v>
      </c>
      <c r="C31" s="27" t="s">
        <v>15</v>
      </c>
      <c r="D31" s="77">
        <v>1036</v>
      </c>
      <c r="E31" s="77">
        <v>1036</v>
      </c>
      <c r="F31" s="77">
        <v>1036</v>
      </c>
      <c r="G31" s="77">
        <v>1036</v>
      </c>
      <c r="H31" s="89">
        <v>1036</v>
      </c>
      <c r="I31" s="89">
        <v>1036</v>
      </c>
      <c r="J31" s="89">
        <v>1036</v>
      </c>
      <c r="K31" s="77">
        <v>1036</v>
      </c>
    </row>
    <row r="32" spans="1:11" ht="21" customHeight="1">
      <c r="A32" s="113"/>
      <c r="B32" s="25"/>
      <c r="C32" s="122" t="s">
        <v>134</v>
      </c>
      <c r="D32" s="205">
        <v>80</v>
      </c>
      <c r="E32" s="205">
        <v>80</v>
      </c>
      <c r="F32" s="205">
        <v>80</v>
      </c>
      <c r="G32" s="205">
        <v>80</v>
      </c>
      <c r="H32" s="205">
        <v>80</v>
      </c>
      <c r="I32" s="205">
        <v>80</v>
      </c>
      <c r="J32" s="205">
        <v>80</v>
      </c>
      <c r="K32" s="205">
        <v>80</v>
      </c>
    </row>
    <row r="33" spans="1:11" ht="21" customHeight="1">
      <c r="A33" s="113"/>
      <c r="B33" s="113" t="s">
        <v>16</v>
      </c>
      <c r="C33" s="123"/>
      <c r="D33" s="77">
        <v>0</v>
      </c>
      <c r="E33" s="77">
        <v>0</v>
      </c>
      <c r="F33" s="77">
        <v>0</v>
      </c>
      <c r="G33" s="77">
        <v>0</v>
      </c>
      <c r="H33" s="89">
        <v>0</v>
      </c>
      <c r="I33" s="89">
        <v>0</v>
      </c>
      <c r="J33" s="89">
        <v>0</v>
      </c>
      <c r="K33" s="77">
        <v>0</v>
      </c>
    </row>
    <row r="34" spans="1:11" ht="21" customHeight="1">
      <c r="A34" s="24" t="s">
        <v>17</v>
      </c>
      <c r="B34" s="120"/>
      <c r="C34" s="121"/>
      <c r="D34" s="89">
        <f aca="true" t="shared" si="5" ref="D34:K34">+D7-D24</f>
        <v>6624</v>
      </c>
      <c r="E34" s="89">
        <f t="shared" si="5"/>
        <v>6824</v>
      </c>
      <c r="F34" s="89">
        <f t="shared" si="5"/>
        <v>7224</v>
      </c>
      <c r="G34" s="89">
        <f t="shared" si="5"/>
        <v>7224</v>
      </c>
      <c r="H34" s="89">
        <f t="shared" si="5"/>
        <v>8224</v>
      </c>
      <c r="I34" s="89">
        <f t="shared" si="5"/>
        <v>8824</v>
      </c>
      <c r="J34" s="89">
        <f t="shared" si="5"/>
        <v>10224</v>
      </c>
      <c r="K34" s="89">
        <f t="shared" si="5"/>
        <v>10784</v>
      </c>
    </row>
    <row r="35" spans="1:11" ht="21" customHeight="1">
      <c r="A35" s="105" t="s">
        <v>18</v>
      </c>
      <c r="B35" s="106"/>
      <c r="C35" s="107"/>
      <c r="D35" s="94">
        <f aca="true" t="shared" si="6" ref="D35:K35">SUM(D36:D38)</f>
        <v>8810</v>
      </c>
      <c r="E35" s="94">
        <f t="shared" si="6"/>
        <v>8810</v>
      </c>
      <c r="F35" s="94">
        <f t="shared" si="6"/>
        <v>8810</v>
      </c>
      <c r="G35" s="94">
        <f t="shared" si="6"/>
        <v>8810</v>
      </c>
      <c r="H35" s="94">
        <f t="shared" si="6"/>
        <v>10810</v>
      </c>
      <c r="I35" s="94">
        <f t="shared" si="6"/>
        <v>10810</v>
      </c>
      <c r="J35" s="94">
        <f t="shared" si="6"/>
        <v>11810</v>
      </c>
      <c r="K35" s="94">
        <f t="shared" si="6"/>
        <v>11810</v>
      </c>
    </row>
    <row r="36" spans="1:11" ht="21" customHeight="1">
      <c r="A36" s="113" t="s">
        <v>41</v>
      </c>
      <c r="B36" s="24" t="s">
        <v>19</v>
      </c>
      <c r="C36" s="121"/>
      <c r="D36" s="77">
        <v>1000</v>
      </c>
      <c r="E36" s="77">
        <v>1000</v>
      </c>
      <c r="F36" s="77">
        <v>1000</v>
      </c>
      <c r="G36" s="77">
        <v>1000</v>
      </c>
      <c r="H36" s="77">
        <v>3000</v>
      </c>
      <c r="I36" s="77">
        <v>3000</v>
      </c>
      <c r="J36" s="89">
        <v>4000</v>
      </c>
      <c r="K36" s="77">
        <v>4000</v>
      </c>
    </row>
    <row r="37" spans="1:11" ht="21" customHeight="1">
      <c r="A37" s="113" t="s">
        <v>42</v>
      </c>
      <c r="B37" s="24" t="s">
        <v>20</v>
      </c>
      <c r="C37" s="121"/>
      <c r="D37" s="94">
        <v>10</v>
      </c>
      <c r="E37" s="94">
        <v>10</v>
      </c>
      <c r="F37" s="94">
        <v>10</v>
      </c>
      <c r="G37" s="94">
        <v>10</v>
      </c>
      <c r="H37" s="94">
        <v>10</v>
      </c>
      <c r="I37" s="94">
        <v>10</v>
      </c>
      <c r="J37" s="94">
        <v>10</v>
      </c>
      <c r="K37" s="94">
        <v>10</v>
      </c>
    </row>
    <row r="38" spans="1:11" ht="21" customHeight="1">
      <c r="A38" s="113"/>
      <c r="B38" s="24" t="s">
        <v>3</v>
      </c>
      <c r="C38" s="121"/>
      <c r="D38" s="94">
        <v>7800</v>
      </c>
      <c r="E38" s="94">
        <v>7800</v>
      </c>
      <c r="F38" s="94">
        <v>7800</v>
      </c>
      <c r="G38" s="94">
        <v>7800</v>
      </c>
      <c r="H38" s="93">
        <v>7800</v>
      </c>
      <c r="I38" s="93">
        <v>7800</v>
      </c>
      <c r="J38" s="93">
        <v>7800</v>
      </c>
      <c r="K38" s="94">
        <v>7800</v>
      </c>
    </row>
    <row r="39" spans="1:11" ht="21" customHeight="1">
      <c r="A39" s="25" t="s">
        <v>43</v>
      </c>
      <c r="B39" s="24" t="s">
        <v>135</v>
      </c>
      <c r="C39" s="121"/>
      <c r="D39" s="206">
        <v>20</v>
      </c>
      <c r="E39" s="206">
        <v>20</v>
      </c>
      <c r="F39" s="206">
        <v>20</v>
      </c>
      <c r="G39" s="206">
        <v>20</v>
      </c>
      <c r="H39" s="206">
        <v>20</v>
      </c>
      <c r="I39" s="206">
        <v>20</v>
      </c>
      <c r="J39" s="206">
        <v>20</v>
      </c>
      <c r="K39" s="206">
        <v>20</v>
      </c>
    </row>
    <row r="40" spans="1:11" ht="21" customHeight="1">
      <c r="A40" s="108" t="s">
        <v>21</v>
      </c>
      <c r="B40" s="109"/>
      <c r="C40" s="110"/>
      <c r="D40" s="89">
        <f aca="true" t="shared" si="7" ref="D40:K40">+D34-D35</f>
        <v>-2186</v>
      </c>
      <c r="E40" s="89">
        <f t="shared" si="7"/>
        <v>-1986</v>
      </c>
      <c r="F40" s="89">
        <f t="shared" si="7"/>
        <v>-1586</v>
      </c>
      <c r="G40" s="89">
        <f t="shared" si="7"/>
        <v>-1586</v>
      </c>
      <c r="H40" s="89">
        <f t="shared" si="7"/>
        <v>-2586</v>
      </c>
      <c r="I40" s="89">
        <f t="shared" si="7"/>
        <v>-1986</v>
      </c>
      <c r="J40" s="89">
        <f t="shared" si="7"/>
        <v>-1586</v>
      </c>
      <c r="K40" s="89">
        <f t="shared" si="7"/>
        <v>-1026</v>
      </c>
    </row>
    <row r="41" spans="1:11" ht="21" customHeight="1">
      <c r="A41" s="105" t="s">
        <v>22</v>
      </c>
      <c r="B41" s="105"/>
      <c r="C41" s="107"/>
      <c r="D41" s="77">
        <v>2721</v>
      </c>
      <c r="E41" s="77">
        <v>2721</v>
      </c>
      <c r="F41" s="77">
        <v>2721</v>
      </c>
      <c r="G41" s="77">
        <v>2721</v>
      </c>
      <c r="H41" s="89">
        <v>2721</v>
      </c>
      <c r="I41" s="89">
        <v>2721</v>
      </c>
      <c r="J41" s="89">
        <v>2721</v>
      </c>
      <c r="K41" s="77">
        <v>2721</v>
      </c>
    </row>
    <row r="42" spans="1:11" ht="21" customHeight="1">
      <c r="A42" s="105" t="s">
        <v>23</v>
      </c>
      <c r="B42" s="106"/>
      <c r="C42" s="107"/>
      <c r="D42" s="77">
        <v>240</v>
      </c>
      <c r="E42" s="77">
        <v>240</v>
      </c>
      <c r="F42" s="77">
        <v>240</v>
      </c>
      <c r="G42" s="77">
        <v>240</v>
      </c>
      <c r="H42" s="89">
        <v>240</v>
      </c>
      <c r="I42" s="89">
        <v>240</v>
      </c>
      <c r="J42" s="89">
        <v>240</v>
      </c>
      <c r="K42" s="77">
        <v>240</v>
      </c>
    </row>
    <row r="43" spans="1:11" ht="21" customHeight="1">
      <c r="A43" s="108" t="s">
        <v>44</v>
      </c>
      <c r="B43" s="24" t="s">
        <v>141</v>
      </c>
      <c r="C43" s="121"/>
      <c r="D43" s="205">
        <v>240</v>
      </c>
      <c r="E43" s="205">
        <v>240</v>
      </c>
      <c r="F43" s="205">
        <v>240</v>
      </c>
      <c r="G43" s="205">
        <v>240</v>
      </c>
      <c r="H43" s="205">
        <v>240</v>
      </c>
      <c r="I43" s="205">
        <v>240</v>
      </c>
      <c r="J43" s="205">
        <v>240</v>
      </c>
      <c r="K43" s="205">
        <v>240</v>
      </c>
    </row>
    <row r="44" spans="1:11" ht="21" customHeight="1">
      <c r="A44" s="24" t="s">
        <v>24</v>
      </c>
      <c r="B44" s="120"/>
      <c r="C44" s="120"/>
      <c r="D44" s="89">
        <f aca="true" t="shared" si="8" ref="D44:K44">+D40+D41-D42</f>
        <v>295</v>
      </c>
      <c r="E44" s="89">
        <f t="shared" si="8"/>
        <v>495</v>
      </c>
      <c r="F44" s="89">
        <f t="shared" si="8"/>
        <v>895</v>
      </c>
      <c r="G44" s="89">
        <f t="shared" si="8"/>
        <v>895</v>
      </c>
      <c r="H44" s="89">
        <f t="shared" si="8"/>
        <v>-105</v>
      </c>
      <c r="I44" s="89">
        <f t="shared" si="8"/>
        <v>495</v>
      </c>
      <c r="J44" s="89">
        <f t="shared" si="8"/>
        <v>895</v>
      </c>
      <c r="K44" s="89">
        <f t="shared" si="8"/>
        <v>1455</v>
      </c>
    </row>
    <row r="45" spans="1:11" ht="21" customHeight="1">
      <c r="A45" s="124" t="s">
        <v>25</v>
      </c>
      <c r="B45" s="125"/>
      <c r="C45" s="125"/>
      <c r="D45" s="89">
        <f aca="true" t="shared" si="9" ref="D45:J45">+D44</f>
        <v>295</v>
      </c>
      <c r="E45" s="89">
        <f t="shared" si="9"/>
        <v>495</v>
      </c>
      <c r="F45" s="89">
        <f t="shared" si="9"/>
        <v>895</v>
      </c>
      <c r="G45" s="89">
        <f t="shared" si="9"/>
        <v>895</v>
      </c>
      <c r="H45" s="89">
        <f t="shared" si="9"/>
        <v>-105</v>
      </c>
      <c r="I45" s="89">
        <f t="shared" si="9"/>
        <v>495</v>
      </c>
      <c r="J45" s="89">
        <f t="shared" si="9"/>
        <v>895</v>
      </c>
      <c r="K45" s="89">
        <f>+K44</f>
        <v>1455</v>
      </c>
    </row>
    <row r="46" spans="1:11" ht="21" customHeight="1">
      <c r="A46" s="126" t="s">
        <v>26</v>
      </c>
      <c r="B46" s="120"/>
      <c r="C46" s="120"/>
      <c r="D46" s="89">
        <f>+D45*0.35</f>
        <v>103.25</v>
      </c>
      <c r="E46" s="89">
        <f aca="true" t="shared" si="10" ref="E46:K46">+E45*0.35</f>
        <v>173.25</v>
      </c>
      <c r="F46" s="89">
        <f t="shared" si="10"/>
        <v>313.25</v>
      </c>
      <c r="G46" s="89">
        <f t="shared" si="10"/>
        <v>313.25</v>
      </c>
      <c r="H46" s="89">
        <f t="shared" si="10"/>
        <v>-36.75</v>
      </c>
      <c r="I46" s="89">
        <f t="shared" si="10"/>
        <v>173.25</v>
      </c>
      <c r="J46" s="89">
        <f t="shared" si="10"/>
        <v>313.25</v>
      </c>
      <c r="K46" s="89">
        <f t="shared" si="10"/>
        <v>509.24999999999994</v>
      </c>
    </row>
    <row r="47" spans="1:11" ht="21" customHeight="1">
      <c r="A47" s="126" t="s">
        <v>27</v>
      </c>
      <c r="B47" s="120"/>
      <c r="C47" s="120"/>
      <c r="D47" s="89">
        <f aca="true" t="shared" si="11" ref="D47:J47">+D45-D46</f>
        <v>191.75</v>
      </c>
      <c r="E47" s="89">
        <f t="shared" si="11"/>
        <v>321.75</v>
      </c>
      <c r="F47" s="89">
        <f t="shared" si="11"/>
        <v>581.75</v>
      </c>
      <c r="G47" s="89">
        <f t="shared" si="11"/>
        <v>581.75</v>
      </c>
      <c r="H47" s="89">
        <f t="shared" si="11"/>
        <v>-68.25</v>
      </c>
      <c r="I47" s="89">
        <f t="shared" si="11"/>
        <v>321.75</v>
      </c>
      <c r="J47" s="89">
        <f t="shared" si="11"/>
        <v>581.75</v>
      </c>
      <c r="K47" s="89">
        <f>+K45-K46</f>
        <v>945.75</v>
      </c>
    </row>
    <row r="48" spans="1:11" ht="21" customHeight="1">
      <c r="A48" s="127"/>
      <c r="B48" s="127"/>
      <c r="C48" s="127"/>
      <c r="D48" s="95"/>
      <c r="E48" s="95"/>
      <c r="F48" s="95"/>
      <c r="G48" s="95"/>
      <c r="H48" s="95"/>
      <c r="I48" s="95"/>
      <c r="J48" s="95"/>
      <c r="K48" s="95"/>
    </row>
    <row r="49" spans="1:11" ht="21" customHeight="1">
      <c r="A49" s="126" t="s">
        <v>36</v>
      </c>
      <c r="B49" s="120"/>
      <c r="C49" s="120"/>
      <c r="D49" s="77">
        <f aca="true" t="shared" si="12" ref="D49:J49">+D47</f>
        <v>191.75</v>
      </c>
      <c r="E49" s="77">
        <f t="shared" si="12"/>
        <v>321.75</v>
      </c>
      <c r="F49" s="77">
        <f t="shared" si="12"/>
        <v>581.75</v>
      </c>
      <c r="G49" s="77">
        <f t="shared" si="12"/>
        <v>581.75</v>
      </c>
      <c r="H49" s="89">
        <f t="shared" si="12"/>
        <v>-68.25</v>
      </c>
      <c r="I49" s="89">
        <f t="shared" si="12"/>
        <v>321.75</v>
      </c>
      <c r="J49" s="89">
        <f t="shared" si="12"/>
        <v>581.75</v>
      </c>
      <c r="K49" s="77">
        <f>+K47</f>
        <v>945.75</v>
      </c>
    </row>
    <row r="50" spans="1:11" ht="21" customHeight="1">
      <c r="A50" s="126" t="s">
        <v>145</v>
      </c>
      <c r="B50" s="120"/>
      <c r="C50" s="120"/>
      <c r="D50" s="77">
        <f aca="true" t="shared" si="13" ref="D50:J50">+D36</f>
        <v>1000</v>
      </c>
      <c r="E50" s="77">
        <f t="shared" si="13"/>
        <v>1000</v>
      </c>
      <c r="F50" s="77">
        <f t="shared" si="13"/>
        <v>1000</v>
      </c>
      <c r="G50" s="77">
        <f t="shared" si="13"/>
        <v>1000</v>
      </c>
      <c r="H50" s="89">
        <f t="shared" si="13"/>
        <v>3000</v>
      </c>
      <c r="I50" s="89">
        <f t="shared" si="13"/>
        <v>3000</v>
      </c>
      <c r="J50" s="89">
        <f t="shared" si="13"/>
        <v>4000</v>
      </c>
      <c r="K50" s="77">
        <f>+K36</f>
        <v>4000</v>
      </c>
    </row>
    <row r="51" spans="1:11" ht="21" customHeight="1" thickBot="1">
      <c r="A51" s="126" t="s">
        <v>37</v>
      </c>
      <c r="B51" s="120"/>
      <c r="C51" s="120"/>
      <c r="D51" s="77">
        <f aca="true" t="shared" si="14" ref="D51:J51">+D29+D37</f>
        <v>1010</v>
      </c>
      <c r="E51" s="77">
        <f t="shared" si="14"/>
        <v>1010</v>
      </c>
      <c r="F51" s="77">
        <f t="shared" si="14"/>
        <v>1010</v>
      </c>
      <c r="G51" s="77">
        <f t="shared" si="14"/>
        <v>1010</v>
      </c>
      <c r="H51" s="89">
        <f t="shared" si="14"/>
        <v>1210</v>
      </c>
      <c r="I51" s="89">
        <f t="shared" si="14"/>
        <v>1510</v>
      </c>
      <c r="J51" s="89">
        <f t="shared" si="14"/>
        <v>1810</v>
      </c>
      <c r="K51" s="96">
        <f>+K29+K37</f>
        <v>1810</v>
      </c>
    </row>
    <row r="52" spans="1:11" ht="21" customHeight="1" thickBot="1" thickTop="1">
      <c r="A52" s="128" t="s">
        <v>210</v>
      </c>
      <c r="B52" s="120"/>
      <c r="C52" s="120"/>
      <c r="D52" s="77">
        <f>SUM(D49:D51)</f>
        <v>2201.75</v>
      </c>
      <c r="E52" s="77">
        <f aca="true" t="shared" si="15" ref="E52:K52">SUM(E49:E51)</f>
        <v>2331.75</v>
      </c>
      <c r="F52" s="208">
        <f t="shared" si="15"/>
        <v>2591.75</v>
      </c>
      <c r="G52" s="77">
        <f t="shared" si="15"/>
        <v>2591.75</v>
      </c>
      <c r="H52" s="89">
        <f t="shared" si="15"/>
        <v>4141.75</v>
      </c>
      <c r="I52" s="89">
        <f t="shared" si="15"/>
        <v>4831.75</v>
      </c>
      <c r="J52" s="97">
        <f t="shared" si="15"/>
        <v>6391.75</v>
      </c>
      <c r="K52" s="209">
        <f t="shared" si="15"/>
        <v>6755.75</v>
      </c>
    </row>
    <row r="53" spans="1:11" ht="14.25" thickTop="1">
      <c r="A53" s="255" t="s">
        <v>206</v>
      </c>
      <c r="B53" s="255"/>
      <c r="C53" s="255"/>
      <c r="D53" s="255"/>
      <c r="E53" s="255"/>
      <c r="F53" s="255"/>
      <c r="G53" s="255"/>
      <c r="H53" s="255"/>
      <c r="I53" s="255"/>
      <c r="J53" s="255"/>
      <c r="K53" s="22" t="s">
        <v>133</v>
      </c>
    </row>
    <row r="54" ht="21" customHeight="1">
      <c r="K54" s="31" t="s">
        <v>111</v>
      </c>
    </row>
  </sheetData>
  <sheetProtection/>
  <mergeCells count="4">
    <mergeCell ref="A7:C7"/>
    <mergeCell ref="A24:C24"/>
    <mergeCell ref="B26:C26"/>
    <mergeCell ref="A53:J53"/>
  </mergeCells>
  <printOptions horizontalCentered="1"/>
  <pageMargins left="0.7874015748031497" right="0.3937007874015748" top="0.7874015748031497" bottom="0.7874015748031497" header="0.5118110236220472" footer="0.31496062992125984"/>
  <pageSetup horizontalDpi="600" verticalDpi="600" orientation="portrait" paperSize="8" r:id="rId2"/>
  <drawing r:id="rId1"/>
</worksheet>
</file>

<file path=xl/worksheets/sheet8.xml><?xml version="1.0" encoding="utf-8"?>
<worksheet xmlns="http://schemas.openxmlformats.org/spreadsheetml/2006/main" xmlns:r="http://schemas.openxmlformats.org/officeDocument/2006/relationships">
  <dimension ref="A1:L58"/>
  <sheetViews>
    <sheetView zoomScalePageLayoutView="0" workbookViewId="0" topLeftCell="A49">
      <selection activeCell="F8" sqref="F8"/>
    </sheetView>
  </sheetViews>
  <sheetFormatPr defaultColWidth="9.00390625" defaultRowHeight="13.5"/>
  <cols>
    <col min="1" max="1" width="4.625" style="18" customWidth="1"/>
    <col min="2" max="3" width="13.625" style="18" customWidth="1"/>
    <col min="4" max="11" width="11.00390625" style="18" customWidth="1"/>
    <col min="12" max="16384" width="9.00390625" style="18" customWidth="1"/>
  </cols>
  <sheetData>
    <row r="1" spans="1:12" ht="25.5" customHeight="1">
      <c r="A1" s="101" t="s">
        <v>157</v>
      </c>
      <c r="L1" s="103"/>
    </row>
    <row r="2" spans="1:12" ht="85.5" customHeight="1">
      <c r="A2" s="101"/>
      <c r="L2" s="103"/>
    </row>
    <row r="3" spans="1:12" ht="18.75">
      <c r="A3" s="101"/>
      <c r="K3" s="129" t="s">
        <v>45</v>
      </c>
      <c r="L3" s="103"/>
    </row>
    <row r="4" spans="2:11" ht="6.75" customHeight="1">
      <c r="B4" s="29"/>
      <c r="C4" s="23"/>
      <c r="D4" s="23"/>
      <c r="E4" s="23"/>
      <c r="F4" s="23"/>
      <c r="G4" s="23"/>
      <c r="K4" s="129"/>
    </row>
    <row r="5" spans="1:12" ht="20.25" customHeight="1">
      <c r="A5" s="105"/>
      <c r="B5" s="106"/>
      <c r="C5" s="107"/>
      <c r="D5" s="164" t="s">
        <v>193</v>
      </c>
      <c r="E5" s="164" t="s">
        <v>186</v>
      </c>
      <c r="F5" s="164" t="s">
        <v>197</v>
      </c>
      <c r="G5" s="164" t="s">
        <v>198</v>
      </c>
      <c r="H5" s="164" t="s">
        <v>199</v>
      </c>
      <c r="I5" s="164" t="s">
        <v>195</v>
      </c>
      <c r="J5" s="164" t="s">
        <v>200</v>
      </c>
      <c r="K5" s="164" t="s">
        <v>201</v>
      </c>
      <c r="L5" s="103"/>
    </row>
    <row r="6" spans="1:11" ht="20.25" customHeight="1">
      <c r="A6" s="108"/>
      <c r="B6" s="109"/>
      <c r="C6" s="110"/>
      <c r="D6" s="161"/>
      <c r="E6" s="161"/>
      <c r="F6" s="162" t="s">
        <v>106</v>
      </c>
      <c r="G6" s="163"/>
      <c r="H6" s="163"/>
      <c r="I6" s="163"/>
      <c r="J6" s="163"/>
      <c r="K6" s="162" t="s">
        <v>107</v>
      </c>
    </row>
    <row r="7" spans="1:11" ht="20.25" customHeight="1">
      <c r="A7" s="265" t="s">
        <v>8</v>
      </c>
      <c r="B7" s="266"/>
      <c r="C7" s="267"/>
      <c r="D7" s="77">
        <f>SUM(D12,D17,D22,D23)</f>
        <v>9860</v>
      </c>
      <c r="E7" s="77">
        <f aca="true" t="shared" si="0" ref="E7:K7">SUM(E12,E17,E22,E23)</f>
        <v>10060</v>
      </c>
      <c r="F7" s="77">
        <f t="shared" si="0"/>
        <v>10460</v>
      </c>
      <c r="G7" s="77">
        <f t="shared" si="0"/>
        <v>10660</v>
      </c>
      <c r="H7" s="77">
        <f t="shared" si="0"/>
        <v>11860</v>
      </c>
      <c r="I7" s="77">
        <f t="shared" si="0"/>
        <v>12780</v>
      </c>
      <c r="J7" s="77">
        <f t="shared" si="0"/>
        <v>14700</v>
      </c>
      <c r="K7" s="77">
        <f t="shared" si="0"/>
        <v>15260</v>
      </c>
    </row>
    <row r="8" spans="1:11" ht="20.25" customHeight="1">
      <c r="A8" s="111"/>
      <c r="B8" s="112" t="s">
        <v>35</v>
      </c>
      <c r="C8" s="195" t="s">
        <v>136</v>
      </c>
      <c r="D8" s="84">
        <v>10</v>
      </c>
      <c r="E8" s="84">
        <v>10</v>
      </c>
      <c r="F8" s="197">
        <v>10</v>
      </c>
      <c r="G8" s="84">
        <v>10</v>
      </c>
      <c r="H8" s="90">
        <v>10</v>
      </c>
      <c r="I8" s="90">
        <v>12</v>
      </c>
      <c r="J8" s="90">
        <v>14</v>
      </c>
      <c r="K8" s="199">
        <v>14</v>
      </c>
    </row>
    <row r="9" spans="1:11" ht="20.25" customHeight="1">
      <c r="A9" s="111"/>
      <c r="B9" s="194" t="s">
        <v>125</v>
      </c>
      <c r="C9" s="39" t="s">
        <v>137</v>
      </c>
      <c r="D9" s="85">
        <v>450</v>
      </c>
      <c r="E9" s="85">
        <v>460</v>
      </c>
      <c r="F9" s="85">
        <v>460</v>
      </c>
      <c r="G9" s="85">
        <v>470</v>
      </c>
      <c r="H9" s="91">
        <v>480</v>
      </c>
      <c r="I9" s="91">
        <v>480</v>
      </c>
      <c r="J9" s="91">
        <v>480</v>
      </c>
      <c r="K9" s="75">
        <v>500</v>
      </c>
    </row>
    <row r="10" spans="1:11" ht="20.25" customHeight="1">
      <c r="A10" s="111"/>
      <c r="B10" s="111"/>
      <c r="C10" s="196" t="s">
        <v>138</v>
      </c>
      <c r="D10" s="85">
        <f aca="true" t="shared" si="1" ref="D10:K10">+D8*10*D9/1000</f>
        <v>45</v>
      </c>
      <c r="E10" s="85">
        <f t="shared" si="1"/>
        <v>46</v>
      </c>
      <c r="F10" s="198">
        <f t="shared" si="1"/>
        <v>46</v>
      </c>
      <c r="G10" s="85">
        <f t="shared" si="1"/>
        <v>47</v>
      </c>
      <c r="H10" s="91">
        <f t="shared" si="1"/>
        <v>48</v>
      </c>
      <c r="I10" s="91">
        <f t="shared" si="1"/>
        <v>57.6</v>
      </c>
      <c r="J10" s="91">
        <f t="shared" si="1"/>
        <v>67.2</v>
      </c>
      <c r="K10" s="203">
        <f t="shared" si="1"/>
        <v>70</v>
      </c>
    </row>
    <row r="11" spans="1:11" ht="20.25" customHeight="1">
      <c r="A11" s="111"/>
      <c r="B11" s="111"/>
      <c r="C11" s="39" t="s">
        <v>139</v>
      </c>
      <c r="D11" s="85">
        <v>200</v>
      </c>
      <c r="E11" s="85">
        <v>200</v>
      </c>
      <c r="F11" s="85">
        <v>200</v>
      </c>
      <c r="G11" s="85">
        <v>200</v>
      </c>
      <c r="H11" s="91">
        <v>200</v>
      </c>
      <c r="I11" s="91">
        <v>200</v>
      </c>
      <c r="J11" s="91">
        <v>200</v>
      </c>
      <c r="K11" s="75">
        <v>200</v>
      </c>
    </row>
    <row r="12" spans="1:11" ht="20.25" customHeight="1">
      <c r="A12" s="111"/>
      <c r="B12" s="25"/>
      <c r="C12" s="41" t="s">
        <v>140</v>
      </c>
      <c r="D12" s="83">
        <f aca="true" t="shared" si="2" ref="D12:K12">+D10*D11</f>
        <v>9000</v>
      </c>
      <c r="E12" s="83">
        <f t="shared" si="2"/>
        <v>9200</v>
      </c>
      <c r="F12" s="83">
        <f t="shared" si="2"/>
        <v>9200</v>
      </c>
      <c r="G12" s="83">
        <f t="shared" si="2"/>
        <v>9400</v>
      </c>
      <c r="H12" s="83">
        <f t="shared" si="2"/>
        <v>9600</v>
      </c>
      <c r="I12" s="83">
        <f t="shared" si="2"/>
        <v>11520</v>
      </c>
      <c r="J12" s="83">
        <f t="shared" si="2"/>
        <v>13440</v>
      </c>
      <c r="K12" s="83">
        <f t="shared" si="2"/>
        <v>14000</v>
      </c>
    </row>
    <row r="13" spans="1:11" ht="20.25" customHeight="1">
      <c r="A13" s="111"/>
      <c r="B13" s="112" t="s">
        <v>35</v>
      </c>
      <c r="C13" s="195" t="s">
        <v>143</v>
      </c>
      <c r="D13" s="88" t="s">
        <v>132</v>
      </c>
      <c r="E13" s="88" t="s">
        <v>132</v>
      </c>
      <c r="F13" s="200" t="s">
        <v>132</v>
      </c>
      <c r="G13" s="88" t="s">
        <v>132</v>
      </c>
      <c r="H13" s="98" t="s">
        <v>132</v>
      </c>
      <c r="I13" s="98" t="s">
        <v>132</v>
      </c>
      <c r="J13" s="98" t="s">
        <v>132</v>
      </c>
      <c r="K13" s="202" t="s">
        <v>132</v>
      </c>
    </row>
    <row r="14" spans="1:11" ht="20.25" customHeight="1">
      <c r="A14" s="111"/>
      <c r="B14" s="194" t="s">
        <v>149</v>
      </c>
      <c r="C14" s="39" t="s">
        <v>144</v>
      </c>
      <c r="D14" s="85">
        <v>19</v>
      </c>
      <c r="E14" s="85">
        <v>19</v>
      </c>
      <c r="F14" s="85">
        <v>19</v>
      </c>
      <c r="G14" s="85">
        <v>19</v>
      </c>
      <c r="H14" s="91">
        <v>19</v>
      </c>
      <c r="I14" s="91">
        <v>19</v>
      </c>
      <c r="J14" s="91">
        <v>19</v>
      </c>
      <c r="K14" s="75">
        <v>19</v>
      </c>
    </row>
    <row r="15" spans="1:11" ht="20.25" customHeight="1">
      <c r="A15" s="111"/>
      <c r="B15" s="194" t="s">
        <v>153</v>
      </c>
      <c r="C15" s="196" t="s">
        <v>138</v>
      </c>
      <c r="D15" s="99">
        <v>3.8</v>
      </c>
      <c r="E15" s="99">
        <v>3.8</v>
      </c>
      <c r="F15" s="201">
        <v>3.8</v>
      </c>
      <c r="G15" s="99">
        <v>3.8</v>
      </c>
      <c r="H15" s="100">
        <v>3.8</v>
      </c>
      <c r="I15" s="100">
        <v>3.8</v>
      </c>
      <c r="J15" s="100">
        <v>3.8</v>
      </c>
      <c r="K15" s="204">
        <v>3.8</v>
      </c>
    </row>
    <row r="16" spans="1:11" ht="20.25" customHeight="1">
      <c r="A16" s="111"/>
      <c r="B16" s="111"/>
      <c r="C16" s="39" t="s">
        <v>139</v>
      </c>
      <c r="D16" s="85">
        <v>200</v>
      </c>
      <c r="E16" s="85">
        <v>200</v>
      </c>
      <c r="F16" s="85">
        <v>200</v>
      </c>
      <c r="G16" s="85">
        <v>200</v>
      </c>
      <c r="H16" s="91">
        <v>200</v>
      </c>
      <c r="I16" s="91">
        <v>200</v>
      </c>
      <c r="J16" s="91">
        <v>200</v>
      </c>
      <c r="K16" s="75">
        <v>200</v>
      </c>
    </row>
    <row r="17" spans="1:11" ht="20.25" customHeight="1">
      <c r="A17" s="111"/>
      <c r="B17" s="25"/>
      <c r="C17" s="41" t="s">
        <v>140</v>
      </c>
      <c r="D17" s="83">
        <v>760</v>
      </c>
      <c r="E17" s="83">
        <v>760</v>
      </c>
      <c r="F17" s="83">
        <v>760</v>
      </c>
      <c r="G17" s="83">
        <v>760</v>
      </c>
      <c r="H17" s="86">
        <v>760</v>
      </c>
      <c r="I17" s="86">
        <v>760</v>
      </c>
      <c r="J17" s="86">
        <v>760</v>
      </c>
      <c r="K17" s="76">
        <v>760</v>
      </c>
    </row>
    <row r="18" spans="1:11" ht="20.25" customHeight="1">
      <c r="A18" s="111"/>
      <c r="B18" s="112" t="s">
        <v>35</v>
      </c>
      <c r="C18" s="37" t="s">
        <v>0</v>
      </c>
      <c r="D18" s="84"/>
      <c r="E18" s="84"/>
      <c r="F18" s="84"/>
      <c r="G18" s="84"/>
      <c r="H18" s="90"/>
      <c r="I18" s="90"/>
      <c r="J18" s="90"/>
      <c r="K18" s="74"/>
    </row>
    <row r="19" spans="1:11" ht="20.25" customHeight="1">
      <c r="A19" s="111"/>
      <c r="B19" s="111"/>
      <c r="C19" s="39" t="s">
        <v>6</v>
      </c>
      <c r="D19" s="85"/>
      <c r="E19" s="85"/>
      <c r="F19" s="85"/>
      <c r="G19" s="85"/>
      <c r="H19" s="91"/>
      <c r="I19" s="91"/>
      <c r="J19" s="91"/>
      <c r="K19" s="75"/>
    </row>
    <row r="20" spans="1:11" ht="20.25" customHeight="1">
      <c r="A20" s="111"/>
      <c r="B20" s="111"/>
      <c r="C20" s="39" t="s">
        <v>1</v>
      </c>
      <c r="D20" s="85"/>
      <c r="E20" s="85"/>
      <c r="F20" s="85"/>
      <c r="G20" s="85"/>
      <c r="H20" s="91"/>
      <c r="I20" s="91"/>
      <c r="J20" s="91"/>
      <c r="K20" s="75"/>
    </row>
    <row r="21" spans="1:11" ht="20.25" customHeight="1">
      <c r="A21" s="111"/>
      <c r="B21" s="111"/>
      <c r="C21" s="39" t="s">
        <v>7</v>
      </c>
      <c r="D21" s="85"/>
      <c r="E21" s="85"/>
      <c r="F21" s="85"/>
      <c r="G21" s="85"/>
      <c r="H21" s="91"/>
      <c r="I21" s="91"/>
      <c r="J21" s="91"/>
      <c r="K21" s="75"/>
    </row>
    <row r="22" spans="1:11" ht="20.25" customHeight="1">
      <c r="A22" s="111"/>
      <c r="B22" s="25"/>
      <c r="C22" s="41" t="s">
        <v>2</v>
      </c>
      <c r="D22" s="83"/>
      <c r="E22" s="83"/>
      <c r="F22" s="83"/>
      <c r="G22" s="83"/>
      <c r="H22" s="86"/>
      <c r="I22" s="86"/>
      <c r="J22" s="86"/>
      <c r="K22" s="76"/>
    </row>
    <row r="23" spans="1:11" ht="20.25" customHeight="1">
      <c r="A23" s="108" t="s">
        <v>38</v>
      </c>
      <c r="B23" s="24" t="s">
        <v>162</v>
      </c>
      <c r="C23" s="121"/>
      <c r="D23" s="130">
        <v>100</v>
      </c>
      <c r="E23" s="130">
        <v>100</v>
      </c>
      <c r="F23" s="130">
        <v>500</v>
      </c>
      <c r="G23" s="130">
        <v>500</v>
      </c>
      <c r="H23" s="130">
        <v>1500</v>
      </c>
      <c r="I23" s="130">
        <v>500</v>
      </c>
      <c r="J23" s="130">
        <v>500</v>
      </c>
      <c r="K23" s="130">
        <v>500</v>
      </c>
    </row>
    <row r="24" spans="1:11" ht="20.25" customHeight="1">
      <c r="A24" s="265" t="s">
        <v>9</v>
      </c>
      <c r="B24" s="266"/>
      <c r="C24" s="267"/>
      <c r="D24" s="130">
        <f aca="true" t="shared" si="3" ref="D24:K24">SUM(D25+D26+D27-D33)</f>
        <v>3086</v>
      </c>
      <c r="E24" s="130">
        <f t="shared" si="3"/>
        <v>3086</v>
      </c>
      <c r="F24" s="130">
        <f t="shared" si="3"/>
        <v>3086</v>
      </c>
      <c r="G24" s="130">
        <f t="shared" si="3"/>
        <v>3286</v>
      </c>
      <c r="H24" s="130">
        <f t="shared" si="3"/>
        <v>5286</v>
      </c>
      <c r="I24" s="130">
        <f t="shared" si="3"/>
        <v>5286</v>
      </c>
      <c r="J24" s="130">
        <f t="shared" si="3"/>
        <v>6486</v>
      </c>
      <c r="K24" s="130">
        <f t="shared" si="3"/>
        <v>6486</v>
      </c>
    </row>
    <row r="25" spans="1:11" ht="20.25" customHeight="1">
      <c r="A25" s="113"/>
      <c r="B25" s="24" t="s">
        <v>10</v>
      </c>
      <c r="C25" s="121"/>
      <c r="D25" s="92">
        <v>0</v>
      </c>
      <c r="E25" s="92">
        <v>0</v>
      </c>
      <c r="F25" s="92">
        <v>0</v>
      </c>
      <c r="G25" s="92">
        <v>0</v>
      </c>
      <c r="H25" s="89">
        <v>0</v>
      </c>
      <c r="I25" s="89">
        <v>0</v>
      </c>
      <c r="J25" s="93">
        <v>0</v>
      </c>
      <c r="K25" s="94">
        <v>0</v>
      </c>
    </row>
    <row r="26" spans="1:11" ht="20.25" customHeight="1">
      <c r="A26" s="113"/>
      <c r="B26" s="268" t="s">
        <v>11</v>
      </c>
      <c r="C26" s="269"/>
      <c r="D26" s="92">
        <v>0</v>
      </c>
      <c r="E26" s="92">
        <v>0</v>
      </c>
      <c r="F26" s="92">
        <v>0</v>
      </c>
      <c r="G26" s="92">
        <v>0</v>
      </c>
      <c r="H26" s="89">
        <v>0</v>
      </c>
      <c r="I26" s="89">
        <v>0</v>
      </c>
      <c r="J26" s="93">
        <v>0</v>
      </c>
      <c r="K26" s="94">
        <v>0</v>
      </c>
    </row>
    <row r="27" spans="1:11" ht="20.25" customHeight="1">
      <c r="A27" s="113"/>
      <c r="B27" s="112" t="s">
        <v>12</v>
      </c>
      <c r="C27" s="121"/>
      <c r="D27" s="92">
        <f aca="true" t="shared" si="4" ref="D27:K27">SUM(D28:D31)</f>
        <v>3086</v>
      </c>
      <c r="E27" s="92">
        <f t="shared" si="4"/>
        <v>3086</v>
      </c>
      <c r="F27" s="92">
        <f t="shared" si="4"/>
        <v>3086</v>
      </c>
      <c r="G27" s="92">
        <f t="shared" si="4"/>
        <v>3286</v>
      </c>
      <c r="H27" s="92">
        <f t="shared" si="4"/>
        <v>5286</v>
      </c>
      <c r="I27" s="92">
        <f t="shared" si="4"/>
        <v>5286</v>
      </c>
      <c r="J27" s="92">
        <f t="shared" si="4"/>
        <v>6486</v>
      </c>
      <c r="K27" s="92">
        <f t="shared" si="4"/>
        <v>6486</v>
      </c>
    </row>
    <row r="28" spans="1:11" ht="20.25" customHeight="1">
      <c r="A28" s="113"/>
      <c r="B28" s="111" t="s">
        <v>39</v>
      </c>
      <c r="C28" s="121" t="s">
        <v>13</v>
      </c>
      <c r="D28" s="92">
        <v>1000</v>
      </c>
      <c r="E28" s="92">
        <v>1000</v>
      </c>
      <c r="F28" s="92">
        <v>1000</v>
      </c>
      <c r="G28" s="92">
        <v>1200</v>
      </c>
      <c r="H28" s="92">
        <v>1200</v>
      </c>
      <c r="I28" s="92">
        <v>1200</v>
      </c>
      <c r="J28" s="93">
        <v>1400</v>
      </c>
      <c r="K28" s="94">
        <v>1400</v>
      </c>
    </row>
    <row r="29" spans="1:11" ht="20.25" customHeight="1">
      <c r="A29" s="113"/>
      <c r="B29" s="111" t="s">
        <v>39</v>
      </c>
      <c r="C29" s="107" t="s">
        <v>14</v>
      </c>
      <c r="D29" s="77">
        <v>1000</v>
      </c>
      <c r="E29" s="77">
        <v>1000</v>
      </c>
      <c r="F29" s="77">
        <v>1000</v>
      </c>
      <c r="G29" s="77">
        <v>1000</v>
      </c>
      <c r="H29" s="77">
        <v>3000</v>
      </c>
      <c r="I29" s="77">
        <v>3000</v>
      </c>
      <c r="J29" s="89">
        <v>4000</v>
      </c>
      <c r="K29" s="77">
        <v>4000</v>
      </c>
    </row>
    <row r="30" spans="1:11" ht="20.25" customHeight="1">
      <c r="A30" s="113"/>
      <c r="B30" s="111"/>
      <c r="C30" s="107" t="s">
        <v>28</v>
      </c>
      <c r="D30" s="77">
        <v>50</v>
      </c>
      <c r="E30" s="77">
        <v>50</v>
      </c>
      <c r="F30" s="77">
        <v>50</v>
      </c>
      <c r="G30" s="77">
        <v>50</v>
      </c>
      <c r="H30" s="89">
        <v>50</v>
      </c>
      <c r="I30" s="89">
        <v>50</v>
      </c>
      <c r="J30" s="89">
        <v>50</v>
      </c>
      <c r="K30" s="77">
        <v>50</v>
      </c>
    </row>
    <row r="31" spans="1:11" ht="20.25" customHeight="1">
      <c r="A31" s="113"/>
      <c r="B31" s="113" t="s">
        <v>40</v>
      </c>
      <c r="C31" s="27" t="s">
        <v>15</v>
      </c>
      <c r="D31" s="77">
        <v>1036</v>
      </c>
      <c r="E31" s="77">
        <v>1036</v>
      </c>
      <c r="F31" s="77">
        <v>1036</v>
      </c>
      <c r="G31" s="77">
        <v>1036</v>
      </c>
      <c r="H31" s="89">
        <v>1036</v>
      </c>
      <c r="I31" s="89">
        <v>1036</v>
      </c>
      <c r="J31" s="89">
        <v>1036</v>
      </c>
      <c r="K31" s="77">
        <v>1036</v>
      </c>
    </row>
    <row r="32" spans="1:11" ht="20.25" customHeight="1">
      <c r="A32" s="113"/>
      <c r="B32" s="25"/>
      <c r="C32" s="122" t="s">
        <v>134</v>
      </c>
      <c r="D32" s="89">
        <v>80</v>
      </c>
      <c r="E32" s="89">
        <v>80</v>
      </c>
      <c r="F32" s="89">
        <v>80</v>
      </c>
      <c r="G32" s="89">
        <v>80</v>
      </c>
      <c r="H32" s="89">
        <v>80</v>
      </c>
      <c r="I32" s="89">
        <v>80</v>
      </c>
      <c r="J32" s="89">
        <v>80</v>
      </c>
      <c r="K32" s="89">
        <v>80</v>
      </c>
    </row>
    <row r="33" spans="1:11" ht="20.25" customHeight="1">
      <c r="A33" s="113"/>
      <c r="B33" s="113" t="s">
        <v>16</v>
      </c>
      <c r="C33" s="123"/>
      <c r="D33" s="77">
        <v>0</v>
      </c>
      <c r="E33" s="77">
        <v>0</v>
      </c>
      <c r="F33" s="77">
        <v>0</v>
      </c>
      <c r="G33" s="77">
        <v>0</v>
      </c>
      <c r="H33" s="89">
        <v>0</v>
      </c>
      <c r="I33" s="89">
        <v>0</v>
      </c>
      <c r="J33" s="89">
        <v>0</v>
      </c>
      <c r="K33" s="77">
        <v>0</v>
      </c>
    </row>
    <row r="34" spans="1:11" ht="20.25" customHeight="1">
      <c r="A34" s="24" t="s">
        <v>17</v>
      </c>
      <c r="B34" s="120"/>
      <c r="C34" s="121"/>
      <c r="D34" s="89">
        <f aca="true" t="shared" si="5" ref="D34:K34">+D7-D24</f>
        <v>6774</v>
      </c>
      <c r="E34" s="89">
        <f t="shared" si="5"/>
        <v>6974</v>
      </c>
      <c r="F34" s="89">
        <f t="shared" si="5"/>
        <v>7374</v>
      </c>
      <c r="G34" s="89">
        <f t="shared" si="5"/>
        <v>7374</v>
      </c>
      <c r="H34" s="89">
        <f t="shared" si="5"/>
        <v>6574</v>
      </c>
      <c r="I34" s="89">
        <f t="shared" si="5"/>
        <v>7494</v>
      </c>
      <c r="J34" s="89">
        <f t="shared" si="5"/>
        <v>8214</v>
      </c>
      <c r="K34" s="89">
        <f t="shared" si="5"/>
        <v>8774</v>
      </c>
    </row>
    <row r="35" spans="1:11" ht="20.25" customHeight="1">
      <c r="A35" s="105" t="s">
        <v>18</v>
      </c>
      <c r="B35" s="106"/>
      <c r="C35" s="107"/>
      <c r="D35" s="94">
        <f aca="true" t="shared" si="6" ref="D35:K35">SUM(D36:D38)</f>
        <v>8810</v>
      </c>
      <c r="E35" s="94">
        <f t="shared" si="6"/>
        <v>8810</v>
      </c>
      <c r="F35" s="94">
        <f t="shared" si="6"/>
        <v>8810</v>
      </c>
      <c r="G35" s="94">
        <f t="shared" si="6"/>
        <v>8810</v>
      </c>
      <c r="H35" s="94">
        <f t="shared" si="6"/>
        <v>8810</v>
      </c>
      <c r="I35" s="94">
        <f t="shared" si="6"/>
        <v>8810</v>
      </c>
      <c r="J35" s="94">
        <f t="shared" si="6"/>
        <v>8810</v>
      </c>
      <c r="K35" s="94">
        <f t="shared" si="6"/>
        <v>8810</v>
      </c>
    </row>
    <row r="36" spans="1:11" ht="20.25" customHeight="1">
      <c r="A36" s="113" t="s">
        <v>41</v>
      </c>
      <c r="B36" s="24" t="s">
        <v>19</v>
      </c>
      <c r="C36" s="121"/>
      <c r="D36" s="94">
        <v>1000</v>
      </c>
      <c r="E36" s="94">
        <v>1000</v>
      </c>
      <c r="F36" s="94">
        <v>1000</v>
      </c>
      <c r="G36" s="94">
        <v>1000</v>
      </c>
      <c r="H36" s="93">
        <v>1000</v>
      </c>
      <c r="I36" s="93">
        <v>1000</v>
      </c>
      <c r="J36" s="93">
        <v>1000</v>
      </c>
      <c r="K36" s="94">
        <v>1000</v>
      </c>
    </row>
    <row r="37" spans="1:11" ht="20.25" customHeight="1">
      <c r="A37" s="113" t="s">
        <v>42</v>
      </c>
      <c r="B37" s="24" t="s">
        <v>20</v>
      </c>
      <c r="C37" s="121"/>
      <c r="D37" s="94">
        <v>10</v>
      </c>
      <c r="E37" s="94">
        <v>10</v>
      </c>
      <c r="F37" s="94">
        <v>10</v>
      </c>
      <c r="G37" s="94">
        <v>10</v>
      </c>
      <c r="H37" s="94">
        <v>10</v>
      </c>
      <c r="I37" s="94">
        <v>10</v>
      </c>
      <c r="J37" s="94">
        <v>10</v>
      </c>
      <c r="K37" s="94">
        <v>10</v>
      </c>
    </row>
    <row r="38" spans="1:11" ht="20.25" customHeight="1">
      <c r="A38" s="113"/>
      <c r="B38" s="24" t="s">
        <v>3</v>
      </c>
      <c r="C38" s="121"/>
      <c r="D38" s="94">
        <v>7800</v>
      </c>
      <c r="E38" s="94">
        <v>7800</v>
      </c>
      <c r="F38" s="94">
        <v>7800</v>
      </c>
      <c r="G38" s="94">
        <v>7800</v>
      </c>
      <c r="H38" s="93">
        <v>7800</v>
      </c>
      <c r="I38" s="93">
        <v>7800</v>
      </c>
      <c r="J38" s="93">
        <v>7800</v>
      </c>
      <c r="K38" s="94">
        <v>7800</v>
      </c>
    </row>
    <row r="39" spans="1:11" ht="20.25" customHeight="1">
      <c r="A39" s="25" t="s">
        <v>43</v>
      </c>
      <c r="B39" s="24" t="s">
        <v>135</v>
      </c>
      <c r="C39" s="121"/>
      <c r="D39" s="93">
        <v>20</v>
      </c>
      <c r="E39" s="93">
        <v>20</v>
      </c>
      <c r="F39" s="93">
        <v>20</v>
      </c>
      <c r="G39" s="93">
        <v>20</v>
      </c>
      <c r="H39" s="93">
        <v>20</v>
      </c>
      <c r="I39" s="93">
        <v>20</v>
      </c>
      <c r="J39" s="93">
        <v>20</v>
      </c>
      <c r="K39" s="93">
        <v>20</v>
      </c>
    </row>
    <row r="40" spans="1:11" ht="20.25" customHeight="1">
      <c r="A40" s="108" t="s">
        <v>21</v>
      </c>
      <c r="B40" s="109"/>
      <c r="C40" s="110"/>
      <c r="D40" s="89">
        <f aca="true" t="shared" si="7" ref="D40:K40">+D34-D35</f>
        <v>-2036</v>
      </c>
      <c r="E40" s="89">
        <f t="shared" si="7"/>
        <v>-1836</v>
      </c>
      <c r="F40" s="89">
        <f t="shared" si="7"/>
        <v>-1436</v>
      </c>
      <c r="G40" s="89">
        <f t="shared" si="7"/>
        <v>-1436</v>
      </c>
      <c r="H40" s="89">
        <f t="shared" si="7"/>
        <v>-2236</v>
      </c>
      <c r="I40" s="89">
        <f t="shared" si="7"/>
        <v>-1316</v>
      </c>
      <c r="J40" s="89">
        <f t="shared" si="7"/>
        <v>-596</v>
      </c>
      <c r="K40" s="89">
        <f t="shared" si="7"/>
        <v>-36</v>
      </c>
    </row>
    <row r="41" spans="1:11" ht="20.25" customHeight="1">
      <c r="A41" s="105" t="s">
        <v>22</v>
      </c>
      <c r="B41" s="105"/>
      <c r="C41" s="107"/>
      <c r="D41" s="77">
        <v>2721</v>
      </c>
      <c r="E41" s="77">
        <v>2721</v>
      </c>
      <c r="F41" s="77">
        <v>2721</v>
      </c>
      <c r="G41" s="77">
        <v>2721</v>
      </c>
      <c r="H41" s="89">
        <v>2721</v>
      </c>
      <c r="I41" s="89">
        <v>2721</v>
      </c>
      <c r="J41" s="89">
        <v>2721</v>
      </c>
      <c r="K41" s="77">
        <v>2721</v>
      </c>
    </row>
    <row r="42" spans="1:11" ht="20.25" customHeight="1">
      <c r="A42" s="105" t="s">
        <v>23</v>
      </c>
      <c r="B42" s="106"/>
      <c r="C42" s="107"/>
      <c r="D42" s="77">
        <v>240</v>
      </c>
      <c r="E42" s="77">
        <v>240</v>
      </c>
      <c r="F42" s="77">
        <v>240</v>
      </c>
      <c r="G42" s="77">
        <v>240</v>
      </c>
      <c r="H42" s="89">
        <v>240</v>
      </c>
      <c r="I42" s="89">
        <v>240</v>
      </c>
      <c r="J42" s="89">
        <v>240</v>
      </c>
      <c r="K42" s="77">
        <v>240</v>
      </c>
    </row>
    <row r="43" spans="1:11" ht="20.25" customHeight="1">
      <c r="A43" s="108" t="s">
        <v>44</v>
      </c>
      <c r="B43" s="24" t="s">
        <v>141</v>
      </c>
      <c r="C43" s="121"/>
      <c r="D43" s="89">
        <v>240</v>
      </c>
      <c r="E43" s="89">
        <v>240</v>
      </c>
      <c r="F43" s="89">
        <v>240</v>
      </c>
      <c r="G43" s="89">
        <v>240</v>
      </c>
      <c r="H43" s="89">
        <v>240</v>
      </c>
      <c r="I43" s="89">
        <v>240</v>
      </c>
      <c r="J43" s="89">
        <v>240</v>
      </c>
      <c r="K43" s="89">
        <v>240</v>
      </c>
    </row>
    <row r="44" spans="1:11" ht="20.25" customHeight="1">
      <c r="A44" s="24" t="s">
        <v>24</v>
      </c>
      <c r="B44" s="120"/>
      <c r="C44" s="120"/>
      <c r="D44" s="89">
        <f aca="true" t="shared" si="8" ref="D44:K44">+D40+D41-D42</f>
        <v>445</v>
      </c>
      <c r="E44" s="89">
        <f t="shared" si="8"/>
        <v>645</v>
      </c>
      <c r="F44" s="89">
        <f t="shared" si="8"/>
        <v>1045</v>
      </c>
      <c r="G44" s="89">
        <f t="shared" si="8"/>
        <v>1045</v>
      </c>
      <c r="H44" s="89">
        <f t="shared" si="8"/>
        <v>245</v>
      </c>
      <c r="I44" s="89">
        <f t="shared" si="8"/>
        <v>1165</v>
      </c>
      <c r="J44" s="89">
        <f t="shared" si="8"/>
        <v>1885</v>
      </c>
      <c r="K44" s="89">
        <f t="shared" si="8"/>
        <v>2445</v>
      </c>
    </row>
    <row r="45" spans="1:11" ht="20.25" customHeight="1">
      <c r="A45" s="124" t="s">
        <v>25</v>
      </c>
      <c r="B45" s="125"/>
      <c r="C45" s="125"/>
      <c r="D45" s="89">
        <f aca="true" t="shared" si="9" ref="D45:K45">+D44</f>
        <v>445</v>
      </c>
      <c r="E45" s="89">
        <f t="shared" si="9"/>
        <v>645</v>
      </c>
      <c r="F45" s="89">
        <f t="shared" si="9"/>
        <v>1045</v>
      </c>
      <c r="G45" s="89">
        <f t="shared" si="9"/>
        <v>1045</v>
      </c>
      <c r="H45" s="89">
        <f t="shared" si="9"/>
        <v>245</v>
      </c>
      <c r="I45" s="89">
        <f t="shared" si="9"/>
        <v>1165</v>
      </c>
      <c r="J45" s="89">
        <f t="shared" si="9"/>
        <v>1885</v>
      </c>
      <c r="K45" s="89">
        <f t="shared" si="9"/>
        <v>2445</v>
      </c>
    </row>
    <row r="46" spans="1:11" ht="20.25" customHeight="1">
      <c r="A46" s="126" t="s">
        <v>26</v>
      </c>
      <c r="B46" s="120"/>
      <c r="C46" s="120"/>
      <c r="D46" s="89">
        <f aca="true" t="shared" si="10" ref="D46:K46">+D45*0.35</f>
        <v>155.75</v>
      </c>
      <c r="E46" s="89">
        <f t="shared" si="10"/>
        <v>225.74999999999997</v>
      </c>
      <c r="F46" s="89">
        <f t="shared" si="10"/>
        <v>365.75</v>
      </c>
      <c r="G46" s="89">
        <f t="shared" si="10"/>
        <v>365.75</v>
      </c>
      <c r="H46" s="89">
        <f t="shared" si="10"/>
        <v>85.75</v>
      </c>
      <c r="I46" s="89">
        <f t="shared" si="10"/>
        <v>407.75</v>
      </c>
      <c r="J46" s="89">
        <f t="shared" si="10"/>
        <v>659.75</v>
      </c>
      <c r="K46" s="89">
        <f t="shared" si="10"/>
        <v>855.75</v>
      </c>
    </row>
    <row r="47" spans="1:11" ht="20.25" customHeight="1">
      <c r="A47" s="126" t="s">
        <v>27</v>
      </c>
      <c r="B47" s="120"/>
      <c r="C47" s="120"/>
      <c r="D47" s="89">
        <f aca="true" t="shared" si="11" ref="D47:K47">+D45-D46</f>
        <v>289.25</v>
      </c>
      <c r="E47" s="89">
        <f t="shared" si="11"/>
        <v>419.25</v>
      </c>
      <c r="F47" s="89">
        <f t="shared" si="11"/>
        <v>679.25</v>
      </c>
      <c r="G47" s="89">
        <f t="shared" si="11"/>
        <v>679.25</v>
      </c>
      <c r="H47" s="89">
        <f t="shared" si="11"/>
        <v>159.25</v>
      </c>
      <c r="I47" s="89">
        <f t="shared" si="11"/>
        <v>757.25</v>
      </c>
      <c r="J47" s="89">
        <f t="shared" si="11"/>
        <v>1225.25</v>
      </c>
      <c r="K47" s="89">
        <f t="shared" si="11"/>
        <v>1589.25</v>
      </c>
    </row>
    <row r="48" spans="1:11" ht="20.25" customHeight="1">
      <c r="A48" s="127"/>
      <c r="B48" s="127"/>
      <c r="C48" s="127"/>
      <c r="D48" s="95"/>
      <c r="E48" s="95"/>
      <c r="F48" s="95"/>
      <c r="G48" s="95"/>
      <c r="H48" s="95"/>
      <c r="I48" s="95"/>
      <c r="J48" s="95"/>
      <c r="K48" s="95"/>
    </row>
    <row r="49" spans="1:11" ht="20.25" customHeight="1">
      <c r="A49" s="126" t="s">
        <v>36</v>
      </c>
      <c r="B49" s="120"/>
      <c r="C49" s="120"/>
      <c r="D49" s="77">
        <f aca="true" t="shared" si="12" ref="D49:K49">+D47</f>
        <v>289.25</v>
      </c>
      <c r="E49" s="77">
        <f t="shared" si="12"/>
        <v>419.25</v>
      </c>
      <c r="F49" s="77">
        <f t="shared" si="12"/>
        <v>679.25</v>
      </c>
      <c r="G49" s="77">
        <f t="shared" si="12"/>
        <v>679.25</v>
      </c>
      <c r="H49" s="89">
        <f t="shared" si="12"/>
        <v>159.25</v>
      </c>
      <c r="I49" s="89">
        <f t="shared" si="12"/>
        <v>757.25</v>
      </c>
      <c r="J49" s="89">
        <f t="shared" si="12"/>
        <v>1225.25</v>
      </c>
      <c r="K49" s="77">
        <f t="shared" si="12"/>
        <v>1589.25</v>
      </c>
    </row>
    <row r="50" spans="1:11" ht="20.25" customHeight="1">
      <c r="A50" s="126" t="s">
        <v>145</v>
      </c>
      <c r="B50" s="120"/>
      <c r="C50" s="120"/>
      <c r="D50" s="77">
        <v>500</v>
      </c>
      <c r="E50" s="77">
        <v>500</v>
      </c>
      <c r="F50" s="77">
        <v>500</v>
      </c>
      <c r="G50" s="77">
        <v>500</v>
      </c>
      <c r="H50" s="77">
        <v>500</v>
      </c>
      <c r="I50" s="77">
        <v>500</v>
      </c>
      <c r="J50" s="77">
        <v>500</v>
      </c>
      <c r="K50" s="77">
        <v>500</v>
      </c>
    </row>
    <row r="51" spans="1:11" ht="20.25" customHeight="1">
      <c r="A51" s="126" t="s">
        <v>37</v>
      </c>
      <c r="B51" s="120"/>
      <c r="C51" s="120"/>
      <c r="D51" s="77">
        <v>800</v>
      </c>
      <c r="E51" s="77">
        <v>800</v>
      </c>
      <c r="F51" s="77">
        <v>800</v>
      </c>
      <c r="G51" s="77">
        <v>800</v>
      </c>
      <c r="H51" s="89">
        <v>2000</v>
      </c>
      <c r="I51" s="89">
        <v>2000</v>
      </c>
      <c r="J51" s="89">
        <v>3000</v>
      </c>
      <c r="K51" s="89">
        <v>3000</v>
      </c>
    </row>
    <row r="52" spans="1:11" ht="20.25" customHeight="1">
      <c r="A52" s="126" t="s">
        <v>156</v>
      </c>
      <c r="B52" s="120"/>
      <c r="C52" s="120"/>
      <c r="D52" s="77">
        <v>500</v>
      </c>
      <c r="E52" s="77">
        <v>500</v>
      </c>
      <c r="F52" s="77">
        <v>500</v>
      </c>
      <c r="G52" s="77">
        <v>500</v>
      </c>
      <c r="H52" s="89">
        <v>500</v>
      </c>
      <c r="I52" s="89">
        <v>500</v>
      </c>
      <c r="J52" s="89">
        <v>700</v>
      </c>
      <c r="K52" s="89">
        <v>700</v>
      </c>
    </row>
    <row r="53" spans="1:11" ht="19.5" customHeight="1" thickBot="1">
      <c r="A53" s="126" t="s">
        <v>154</v>
      </c>
      <c r="B53" s="120"/>
      <c r="C53" s="120"/>
      <c r="D53" s="77">
        <v>100</v>
      </c>
      <c r="E53" s="77">
        <v>100</v>
      </c>
      <c r="F53" s="77">
        <v>100</v>
      </c>
      <c r="G53" s="77">
        <v>100</v>
      </c>
      <c r="H53" s="77">
        <v>100</v>
      </c>
      <c r="I53" s="77">
        <v>100</v>
      </c>
      <c r="J53" s="77">
        <v>100</v>
      </c>
      <c r="K53" s="77">
        <v>100</v>
      </c>
    </row>
    <row r="54" spans="1:11" ht="20.25" customHeight="1" thickBot="1" thickTop="1">
      <c r="A54" s="128" t="s">
        <v>155</v>
      </c>
      <c r="B54" s="120"/>
      <c r="C54" s="120"/>
      <c r="D54" s="77">
        <f>SUM(D49:D53)</f>
        <v>2189.25</v>
      </c>
      <c r="E54" s="77">
        <f aca="true" t="shared" si="13" ref="E54:K54">SUM(E49:E53)</f>
        <v>2319.25</v>
      </c>
      <c r="F54" s="208">
        <f t="shared" si="13"/>
        <v>2579.25</v>
      </c>
      <c r="G54" s="77">
        <f t="shared" si="13"/>
        <v>2579.25</v>
      </c>
      <c r="H54" s="89">
        <f t="shared" si="13"/>
        <v>3259.25</v>
      </c>
      <c r="I54" s="89">
        <f t="shared" si="13"/>
        <v>3857.25</v>
      </c>
      <c r="J54" s="97">
        <f t="shared" si="13"/>
        <v>5525.25</v>
      </c>
      <c r="K54" s="209">
        <f t="shared" si="13"/>
        <v>5889.25</v>
      </c>
    </row>
    <row r="55" ht="14.25" thickTop="1">
      <c r="K55" s="22" t="s">
        <v>133</v>
      </c>
    </row>
    <row r="56" ht="13.5">
      <c r="K56" s="31" t="s">
        <v>111</v>
      </c>
    </row>
    <row r="58" spans="4:11" ht="13.5">
      <c r="D58" s="102"/>
      <c r="E58" s="102"/>
      <c r="F58" s="102"/>
      <c r="G58" s="102"/>
      <c r="H58" s="102"/>
      <c r="I58" s="102"/>
      <c r="J58" s="102"/>
      <c r="K58" s="102"/>
    </row>
  </sheetData>
  <sheetProtection/>
  <mergeCells count="3">
    <mergeCell ref="A7:C7"/>
    <mergeCell ref="A24:C24"/>
    <mergeCell ref="B26:C26"/>
  </mergeCells>
  <printOptions/>
  <pageMargins left="0.7874015748031497" right="0.3937007874015748" top="0.7874015748031497" bottom="0.7874015748031497" header="0.5118110236220472" footer="0.31496062992125984"/>
  <pageSetup horizontalDpi="300" verticalDpi="3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安芸高田市（HT)</cp:lastModifiedBy>
  <cp:lastPrinted>2019-05-16T07:40:08Z</cp:lastPrinted>
  <dcterms:created xsi:type="dcterms:W3CDTF">2003-01-15T10:41:11Z</dcterms:created>
  <dcterms:modified xsi:type="dcterms:W3CDTF">2019-06-11T02:09:49Z</dcterms:modified>
  <cp:category/>
  <cp:version/>
  <cp:contentType/>
  <cp:contentStatus/>
</cp:coreProperties>
</file>